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P:\ASU\MODELOS\MODELOS TR e PB\"/>
    </mc:Choice>
  </mc:AlternateContent>
  <xr:revisionPtr revIDLastSave="0" documentId="13_ncr:1_{786652A5-BDC1-4EE9-A18A-AE531EBEF3C6}" xr6:coauthVersionLast="47" xr6:coauthVersionMax="47" xr10:uidLastSave="{00000000-0000-0000-0000-000000000000}"/>
  <bookViews>
    <workbookView xWindow="3120" yWindow="3120" windowWidth="28800" windowHeight="11295" tabRatio="500" xr2:uid="{00000000-000D-0000-FFFF-FFFF00000000}"/>
  </bookViews>
  <sheets>
    <sheet name="Cargo" sheetId="1" r:id="rId1"/>
  </sheets>
  <externalReferences>
    <externalReference r:id="rId2"/>
  </externalReferences>
  <definedNames>
    <definedName name="asdf">#REF!</definedName>
    <definedName name="asdff">#REF!</definedName>
    <definedName name="asdfff">#REF!</definedName>
    <definedName name="ISS">#REF!</definedName>
    <definedName name="Serviços">'[1]Dados - Não mexer'!$A:$A</definedName>
    <definedName name="UniformeMensageiro">#REF!</definedName>
    <definedName name="UniformeMensageiros">#REF!</definedName>
    <definedName name="UniformeRecepcionista">#REF!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D16" i="1" l="1"/>
  <c r="C135" i="1"/>
  <c r="C130" i="1"/>
  <c r="D122" i="1"/>
  <c r="D146" i="1" s="1"/>
  <c r="C104" i="1"/>
  <c r="C90" i="1"/>
  <c r="C89" i="1"/>
  <c r="C88" i="1"/>
  <c r="C99" i="1" s="1"/>
  <c r="C87" i="1"/>
  <c r="C86" i="1"/>
  <c r="C75" i="1"/>
  <c r="C73" i="1"/>
  <c r="C72" i="1"/>
  <c r="C70" i="1"/>
  <c r="C71" i="1" s="1"/>
  <c r="D65" i="1"/>
  <c r="D57" i="1"/>
  <c r="C44" i="1"/>
  <c r="C74" i="1" s="1"/>
  <c r="C29" i="1"/>
  <c r="C28" i="1"/>
  <c r="C30" i="1" s="1"/>
  <c r="D13" i="1"/>
  <c r="D14" i="1" l="1"/>
  <c r="D20" i="1" s="1"/>
  <c r="C76" i="1"/>
  <c r="D73" i="1" l="1"/>
  <c r="D75" i="1"/>
  <c r="D88" i="1"/>
  <c r="D74" i="1"/>
  <c r="D103" i="1"/>
  <c r="D104" i="1" s="1"/>
  <c r="D113" i="1" s="1"/>
  <c r="D86" i="1"/>
  <c r="D70" i="1"/>
  <c r="D91" i="1"/>
  <c r="D142" i="1"/>
  <c r="D28" i="1"/>
  <c r="D87" i="1"/>
  <c r="D29" i="1"/>
  <c r="D72" i="1"/>
  <c r="D71" i="1"/>
  <c r="D89" i="1"/>
  <c r="D30" i="1" l="1"/>
  <c r="D63" i="1" s="1"/>
  <c r="D76" i="1"/>
  <c r="D144" i="1" s="1"/>
  <c r="D32" i="1"/>
  <c r="D90" i="1" l="1"/>
  <c r="D99" i="1" s="1"/>
  <c r="D112" i="1" s="1"/>
  <c r="D114" i="1" s="1"/>
  <c r="D145" i="1" s="1"/>
  <c r="D43" i="1"/>
  <c r="D42" i="1"/>
  <c r="D40" i="1"/>
  <c r="D41" i="1"/>
  <c r="D39" i="1"/>
  <c r="D37" i="1"/>
  <c r="D36" i="1"/>
  <c r="D38" i="1"/>
  <c r="D44" i="1" l="1"/>
  <c r="D64" i="1" s="1"/>
  <c r="D66" i="1" s="1"/>
  <c r="D143" i="1" s="1"/>
  <c r="D124" i="1" l="1"/>
  <c r="D128" i="1"/>
  <c r="D129" i="1" l="1"/>
  <c r="D130" i="1" s="1"/>
  <c r="D134" i="1" l="1"/>
  <c r="D132" i="1"/>
  <c r="D133" i="1"/>
  <c r="D135" i="1" l="1"/>
  <c r="D136" i="1" s="1"/>
  <c r="D147" i="1" s="1"/>
  <c r="D148" i="1" s="1"/>
  <c r="D150" i="1" s="1"/>
  <c r="D152" i="1" l="1"/>
  <c r="D15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14" authorId="0" shapeId="0" xr:uid="{00000000-0006-0000-0000-000001000000}">
      <text>
        <r>
          <rPr>
            <sz val="11"/>
            <color rgb="FF000000"/>
            <rFont val="Calibri"/>
            <family val="2"/>
            <charset val="1"/>
          </rPr>
          <t>Incide sobre o piso salarial da categoria</t>
        </r>
      </text>
    </comment>
    <comment ref="D15" authorId="0" shapeId="0" xr:uid="{00000000-0006-0000-0000-000002000000}">
      <text>
        <r>
          <rPr>
            <sz val="11"/>
            <color rgb="FF000000"/>
            <rFont val="Calibri"/>
            <family val="2"/>
            <charset val="1"/>
          </rPr>
          <t>Incide sobre o piso salarial da categoria</t>
        </r>
      </text>
    </comment>
  </commentList>
</comments>
</file>

<file path=xl/sharedStrings.xml><?xml version="1.0" encoding="utf-8"?>
<sst xmlns="http://schemas.openxmlformats.org/spreadsheetml/2006/main" count="217" uniqueCount="131">
  <si>
    <t>PLANILHA ANALÍTICA DE CUSTOS E FORMAÇÃO DE PREÇOS</t>
  </si>
  <si>
    <t>Mão de obra vinculada à execução contratual</t>
  </si>
  <si>
    <t>Unidade de Medida</t>
  </si>
  <si>
    <t>Posto de Serviço</t>
  </si>
  <si>
    <t>Número de meses de execução contratual</t>
  </si>
  <si>
    <t>Tipo de Serviço (mesmo serviço com características distintas)</t>
  </si>
  <si>
    <t>Classificação Brasileira de Ocupações (CBO):</t>
  </si>
  <si>
    <t>Salário Normativo da Categoria Profissional</t>
  </si>
  <si>
    <t>Categoria Profissional (vinculada à execução contratual)</t>
  </si>
  <si>
    <t>Data-Base da Categoria (dia/mês/ano)</t>
  </si>
  <si>
    <t>Módulo 1 - Composição da Remuneração</t>
  </si>
  <si>
    <t>Composição da Remuneração</t>
  </si>
  <si>
    <t>Percentual (%)</t>
  </si>
  <si>
    <t>Valor (R$)</t>
  </si>
  <si>
    <t>A</t>
  </si>
  <si>
    <t>Salário Base</t>
  </si>
  <si>
    <t>B</t>
  </si>
  <si>
    <t>Adicional de Periculosidade</t>
  </si>
  <si>
    <t>C</t>
  </si>
  <si>
    <t>Adicional de Insalubridade</t>
  </si>
  <si>
    <t>D</t>
  </si>
  <si>
    <t>Adicional Noturno</t>
  </si>
  <si>
    <t>E</t>
  </si>
  <si>
    <t xml:space="preserve">Adicional de Hora Noturna </t>
  </si>
  <si>
    <t>F</t>
  </si>
  <si>
    <t>Adicional de Hora Extra</t>
  </si>
  <si>
    <t>G</t>
  </si>
  <si>
    <t>Outros (Gratificação de Função)</t>
  </si>
  <si>
    <t>Total</t>
  </si>
  <si>
    <t>Nota:</t>
  </si>
  <si>
    <t>Considerando 30,415 dias úteis por ano (7 x 4,345)</t>
  </si>
  <si>
    <t>Módulo 2 - Encargos e Benefícios Anuais, Mensais e Diários</t>
  </si>
  <si>
    <t>Submódulo 2.1 - 13º (décimo terceiro) Salário, Um Terço Constitucional</t>
  </si>
  <si>
    <t>2.1</t>
  </si>
  <si>
    <t>13º (décimo terceiro) Salário e Adicional de Férias</t>
  </si>
  <si>
    <t>13º (décimo terceiro) Salário</t>
  </si>
  <si>
    <t>Férias e Adicional de Férias</t>
  </si>
  <si>
    <t>Total do Módulo I + Submódulo 2.1</t>
  </si>
  <si>
    <t>Submódulo 2.2 - Encargos Previdenciários (GPS), Fundo de Garantia por Tempo de Serviço (FGTS) e outras contribuições.</t>
  </si>
  <si>
    <t>2.2</t>
  </si>
  <si>
    <r>
      <rPr>
        <b/>
        <sz val="10"/>
        <color rgb="FF000000"/>
        <rFont val="Times New Roman"/>
        <family val="1"/>
        <charset val="1"/>
      </rPr>
      <t xml:space="preserve">GPS, FGTS e outras contribuições </t>
    </r>
    <r>
      <rPr>
        <b/>
        <vertAlign val="superscript"/>
        <sz val="10"/>
        <color rgb="FF000000"/>
        <rFont val="Times New Roman"/>
        <family val="1"/>
        <charset val="1"/>
      </rPr>
      <t>1</t>
    </r>
  </si>
  <si>
    <t>INSS</t>
  </si>
  <si>
    <t>Salário Educação</t>
  </si>
  <si>
    <t>SAT</t>
  </si>
  <si>
    <t>SESC ou SESI</t>
  </si>
  <si>
    <t>SENAI - SENAC</t>
  </si>
  <si>
    <t>SEBRAE</t>
  </si>
  <si>
    <t>INCRA</t>
  </si>
  <si>
    <t>H</t>
  </si>
  <si>
    <t>FGTS</t>
  </si>
  <si>
    <t xml:space="preserve">Total </t>
  </si>
  <si>
    <t>Base de cálculo: Módulo 1 + Submódulo 2.1</t>
  </si>
  <si>
    <t>Submódulo 2.3 - Benefícios Mensais e Diários.</t>
  </si>
  <si>
    <t>2.3</t>
  </si>
  <si>
    <t>Benefícios Mensais e Diários</t>
  </si>
  <si>
    <t xml:space="preserve">Transporte </t>
  </si>
  <si>
    <t>Auxílio Refeição/Alimentação</t>
  </si>
  <si>
    <t xml:space="preserve">Assistência Médica e Familiar </t>
  </si>
  <si>
    <t xml:space="preserve">Benefício Social Familiar </t>
  </si>
  <si>
    <t>Seguro de Vida</t>
  </si>
  <si>
    <t xml:space="preserve">Contribuição Assistencial Patronal </t>
  </si>
  <si>
    <t>Outros (especificar)</t>
  </si>
  <si>
    <t>Notas:</t>
  </si>
  <si>
    <t>1 e 2</t>
  </si>
  <si>
    <t>Considerando 21 dias úteis por mês</t>
  </si>
  <si>
    <t>Quadro-Resumo do Módulo 2 - Encargos e Benefícios anuais, mensais e diários</t>
  </si>
  <si>
    <t>Encargos e Benefícios Anuais, Mensais e Diários</t>
  </si>
  <si>
    <t>GPS, FGTS e outras contribuições</t>
  </si>
  <si>
    <t>Módulo 3 - Provisão para Rescisão</t>
  </si>
  <si>
    <t>Provisão para Rescisão</t>
  </si>
  <si>
    <t xml:space="preserve">Aviso Prévio Indenizado </t>
  </si>
  <si>
    <t xml:space="preserve">Incidência do FGTS sobre o Aviso Prévio Indenizado </t>
  </si>
  <si>
    <t xml:space="preserve">Multa do FGTS sobre o Aviso Prévio Indenizado </t>
  </si>
  <si>
    <t xml:space="preserve">Aviso Prévio Trabalhado </t>
  </si>
  <si>
    <t>Incidência dos encargos do submódulo 2.2 sobre o Aviso Prévio Trabalhado</t>
  </si>
  <si>
    <t>Multa do FGTS sobre o Aviso Prévio Trabalhado</t>
  </si>
  <si>
    <t>Cálculo do Percentual: ((1+(1/12)+(1/12)+(1/12/3))/12)*0,05*. Onde 1 corresponde ao valor da remuneração; 1/12, ao valor do 13º; 1/12, ao valor das férias do titular e 1/12/3, ao terço constitucional de férias do titular do posto; 0,05, estimativa que 5% dos empregados poderão ser demitidos dessa forma. Base de cálculo: Valor da Remuneração.</t>
  </si>
  <si>
    <t>No Aviso Prévio Indenizado não há provisão de encargo previdenciário, mas incide FGTS. Base de Cálculo: Valor da remuneração</t>
  </si>
  <si>
    <t>Base de cálculo: Valor da Remuneração</t>
  </si>
  <si>
    <t>Estima-se que 100% dos empregados serão demitidos por aviso prévio trabalhado ao final da contratação. Para fins de precificação, pressupõe-se que haverá a redução de 7 dias de trabalho. Base de cálculo: Valor da Remuneração</t>
  </si>
  <si>
    <t>Módulo 4 - Custo de Reposição do Profissional Ausente</t>
  </si>
  <si>
    <t>Submódulo 4.1 -  Substituto nas Ausências Legais</t>
  </si>
  <si>
    <t>4.1</t>
  </si>
  <si>
    <t>Ausências Legais com incidência de encargos</t>
  </si>
  <si>
    <t>Substituto na cobertura de Férias</t>
  </si>
  <si>
    <t>Substituto na cobertura de Ausências Legais</t>
  </si>
  <si>
    <t>Substituto na cobertura de Licença Paternidade</t>
  </si>
  <si>
    <t>Substituto na cobertura de  Ausência por acidente de trabalho</t>
  </si>
  <si>
    <t>Substituto na cobertura de Afastamento Maternidade</t>
  </si>
  <si>
    <t>Substituto na cobertura de Outras ausências (especificar)</t>
  </si>
  <si>
    <t>Infere-se que o folguista terá direito: à remuneração, ao 13º salário, às férias e ao terço constitucional de férias proporcionais. Base de cálculo: valor da remuneração.</t>
  </si>
  <si>
    <t>Este item previsto nos arts. 473 e 82 da CLT é composto por um conjunto de casos em que o funcionário pode faltar por determinadas razões com amparo legal e a contratada deve repor essa mão-de-obra.Estima-se que cada empregado poderá usufruir de 1 (um) dia de licença por ano (Acórdão-TCU nº 1.904-P, de 2007). Base de cálculo: valor da remuneração.</t>
  </si>
  <si>
    <t xml:space="preserve">Considerando a taxa de natalidade de 1,62% (IBGE 2023) a força de trabalhao masculina de 50% e 5 dias de licença por ano. Onde: 5 = nº dias de licença; 30 = nº dias no mês; 12 = nº meses no ano; 1,5% = média trabalhadores que são pais durante o ano ((Acórdão-TCU nº 1.904-P, de 2007). </t>
  </si>
  <si>
    <t>Durante a licença, o salário maternidade e a parcela do décimo terceiro salário é custeado pelo INSS (Art. 59 da IN RFB 2110/2022). Cabe à contratada a provisão relativa às férias (1/12) e adicional de férias (1/12/3). Considerando taxa de natalidade de 1,62% ao ano (IBGE 2023), a força de trabalho feminina de 50% e 120 dias de licença por ano.</t>
  </si>
  <si>
    <t>Submódulo 4.2 - Substituto na Intrajornada</t>
  </si>
  <si>
    <t>4.2</t>
  </si>
  <si>
    <t xml:space="preserve">Substituto na Intrajornada </t>
  </si>
  <si>
    <t>Substituto na cobertura de Intervalo para repouso ou alimentação</t>
  </si>
  <si>
    <t>Total  </t>
  </si>
  <si>
    <t>Conforme disposto na Solução de Consulta nº 25, de 14 de junho de 2022 (DOU de 14.07.2022, Seção 1, pág. 12) da Receita Federal do Brasil (RFB), não incide contribuição previdenciária sobre as importâncias pagas relativas aos 15 primeiros dias que antecedem o auxílio-doença e a título de auxílio-acidente.</t>
  </si>
  <si>
    <t>Dados estatísticos extraídos do Acórdão-TCU nº 1.904/2007-P</t>
  </si>
  <si>
    <t>Considerando 1 licença de 15 dias por ano para 1,22% dos empregados (Anuário Estatístico da Previdência Social – AEPS/2013).</t>
  </si>
  <si>
    <t>Quadro-Resumo do Módulo 4 - Custo de Reposição do Profissional ausente</t>
  </si>
  <si>
    <t xml:space="preserve">Custo de Reposição do Profissional Ausente </t>
  </si>
  <si>
    <t>Substituto nas Ausências Legais</t>
  </si>
  <si>
    <t>Módulo 5 - Insumos Diversos</t>
  </si>
  <si>
    <t>Insumos Diversos</t>
  </si>
  <si>
    <t>Uniformes</t>
  </si>
  <si>
    <t>Materiais</t>
  </si>
  <si>
    <t>Equipamentos</t>
  </si>
  <si>
    <t>Outros (Especificar)</t>
  </si>
  <si>
    <t xml:space="preserve">Total do Módulo 1 + Módulo 2 + Módulo 3 + Módulo 4 + Módulo 5 </t>
  </si>
  <si>
    <t>Módulo 6 - Custos Indiretos, Tributos e Lucro</t>
  </si>
  <si>
    <t>Custos Indiretos, Tributos e Lucro</t>
  </si>
  <si>
    <t>Custos Indiretos</t>
  </si>
  <si>
    <t>Lucro</t>
  </si>
  <si>
    <t>Subtotal (Custos Indiretos + Lucro)</t>
  </si>
  <si>
    <t xml:space="preserve">Tributos </t>
  </si>
  <si>
    <t>C.1. ISS</t>
  </si>
  <si>
    <t>C.2. COFINS</t>
  </si>
  <si>
    <t>C.3. PIS</t>
  </si>
  <si>
    <t>Subtotal (Tributos)</t>
  </si>
  <si>
    <r>
      <rPr>
        <sz val="8"/>
        <color rgb="FF202124"/>
        <rFont val="Times New Roman"/>
        <family val="1"/>
        <charset val="1"/>
      </rPr>
      <t>O valor de cada Tributo é igual ao % do Tributo vezes o Total do Faturamento. F</t>
    </r>
    <r>
      <rPr>
        <vertAlign val="subscript"/>
        <sz val="8"/>
        <color rgb="FF202124"/>
        <rFont val="Times New Roman"/>
        <family val="1"/>
        <charset val="1"/>
      </rPr>
      <t xml:space="preserve">t </t>
    </r>
    <r>
      <rPr>
        <sz val="8"/>
        <color rgb="FF202124"/>
        <rFont val="Times New Roman"/>
        <family val="1"/>
        <charset val="1"/>
      </rPr>
      <t>= (S</t>
    </r>
    <r>
      <rPr>
        <vertAlign val="subscript"/>
        <sz val="8"/>
        <color rgb="FF202124"/>
        <rFont val="Times New Roman"/>
        <family val="1"/>
        <charset val="1"/>
      </rPr>
      <t xml:space="preserve">m </t>
    </r>
    <r>
      <rPr>
        <sz val="8"/>
        <color rgb="FF202124"/>
        <rFont val="Times New Roman"/>
        <family val="1"/>
        <charset val="1"/>
      </rPr>
      <t>+ K) / (1-(T/100)). Onde FT é igual Total do Faturamento e T é igual a soma dos percentuais dos Tributos)</t>
    </r>
  </si>
  <si>
    <t>QUADRO-RESUMO DO CUSTO POR EMPREGADO</t>
  </si>
  <si>
    <t>Mão de obra vinculada à execução contratual (valor por empregado)</t>
  </si>
  <si>
    <t>Módulo 6 – Custos Indiretos, Tributos e Lucro</t>
  </si>
  <si>
    <t xml:space="preserve">Valor Total Mensal por Empregado </t>
  </si>
  <si>
    <t>Quantidade de empregados</t>
  </si>
  <si>
    <t>Valor Total Mensal por Empregado</t>
  </si>
  <si>
    <t>Valor Total para 12 por Empregado</t>
  </si>
  <si>
    <t xml:space="preserve">FATOR K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</si>
</sst>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quot;R$ &quot;* #,##0.00_-;&quot;-R$ &quot;* #,##0.00_-;_-&quot;R$ &quot;* \-??_-;_-@_-"/>
    <numFmt numFmtId="165" formatCode="_(* #,##0.0000000_);_(* \(#,##0.0000000\);_(* \-??_);_(@_)"/>
    <numFmt numFmtId="166" formatCode="_(&quot;R$ &quot;* #,##0.00_);_(&quot;R$ &quot;* \(#,##0.00\);_(&quot;R$ &quot;* \-??_);_(@_)"/>
    <numFmt numFmtId="167" formatCode="&quot;R$ &quot;#,##0.00"/>
    <numFmt numFmtId="168" formatCode="_-* #,##0.00_-;\-* #,##0.00_-;_-* \-??_-;_-@_-"/>
    <numFmt numFmtId="169" formatCode="_(* #,##0.00_);_(* \(#,##0.00\);_(* \-??_);_(@_)"/>
    <numFmt numFmtId="170" formatCode="_(* #,##0.0000_);_(* \(#,##0.0000\);_(* \-??_);_(@_)"/>
    <numFmt numFmtId="171" formatCode="&quot;R$ &quot;#,##0_);&quot;(R$ &quot;#,##0\)"/>
    <numFmt numFmtId="172" formatCode="0.000000%"/>
    <numFmt numFmtId="173" formatCode="_-&quot;R$ &quot;* #,##0.000000_-;&quot;-R$ &quot;* #,##0.000000_-;_-&quot;R$ &quot;* \-??????_-;_-@_-"/>
    <numFmt numFmtId="174" formatCode="0.000%"/>
    <numFmt numFmtId="175" formatCode="_-&quot;R$ &quot;* #,##0.00_-;&quot;-R$ &quot;* #,##0.00_-;_-&quot;R$ &quot;* \-???_-;_-@_-"/>
    <numFmt numFmtId="176" formatCode="_-&quot;R$ &quot;* #,##0.000_-;&quot;-R$ &quot;* #,##0.000_-;_-&quot;R$ &quot;* \-???_-;_-@_-"/>
  </numFmts>
  <fonts count="38">
    <font>
      <sz val="11"/>
      <color rgb="FF000000"/>
      <name val="Calibri"/>
      <family val="2"/>
      <charset val="1"/>
    </font>
    <font>
      <sz val="11"/>
      <color rgb="FFFFFFFF"/>
      <name val="Calibri"/>
      <family val="2"/>
      <charset val="1"/>
    </font>
    <font>
      <sz val="11"/>
      <color rgb="FF008000"/>
      <name val="Calibri"/>
      <family val="2"/>
      <charset val="1"/>
    </font>
    <font>
      <sz val="9"/>
      <color rgb="FFFF0000"/>
      <name val="Geneva"/>
      <family val="2"/>
      <charset val="1"/>
    </font>
    <font>
      <b/>
      <sz val="11"/>
      <color rgb="FFFF9900"/>
      <name val="Calibri"/>
      <family val="2"/>
      <charset val="1"/>
    </font>
    <font>
      <b/>
      <sz val="11"/>
      <color rgb="FFFFFFFF"/>
      <name val="Calibri"/>
      <family val="2"/>
      <charset val="1"/>
    </font>
    <font>
      <sz val="11"/>
      <color rgb="FFFF9900"/>
      <name val="Calibri"/>
      <family val="2"/>
      <charset val="1"/>
    </font>
    <font>
      <sz val="11"/>
      <color rgb="FF333399"/>
      <name val="Calibri"/>
      <family val="2"/>
      <charset val="1"/>
    </font>
    <font>
      <u/>
      <sz val="11"/>
      <color rgb="FF0563C1"/>
      <name val="Calibri"/>
      <family val="2"/>
      <charset val="1"/>
    </font>
    <font>
      <u/>
      <sz val="7.7"/>
      <color rgb="FF0563C1"/>
      <name val="Calibri"/>
      <family val="2"/>
      <charset val="1"/>
    </font>
    <font>
      <sz val="11"/>
      <color rgb="FF800080"/>
      <name val="Calibri"/>
      <family val="2"/>
      <charset val="1"/>
    </font>
    <font>
      <sz val="10"/>
      <name val="Arial"/>
      <family val="2"/>
      <charset val="1"/>
    </font>
    <font>
      <sz val="11"/>
      <color rgb="FF993300"/>
      <name val="Calibri"/>
      <family val="2"/>
      <charset val="1"/>
    </font>
    <font>
      <sz val="11"/>
      <color rgb="FF333333"/>
      <name val="Calibri"/>
      <family val="2"/>
      <charset val="1"/>
    </font>
    <font>
      <sz val="10"/>
      <name val="Arial"/>
      <family val="2"/>
    </font>
    <font>
      <b/>
      <sz val="11"/>
      <color rgb="FF333333"/>
      <name val="Calibri"/>
      <family val="2"/>
      <charset val="1"/>
    </font>
    <font>
      <sz val="11"/>
      <color rgb="FFFF0000"/>
      <name val="Calibri"/>
      <family val="2"/>
      <charset val="1"/>
    </font>
    <font>
      <i/>
      <sz val="11"/>
      <color rgb="FF808080"/>
      <name val="Calibri"/>
      <family val="2"/>
      <charset val="1"/>
    </font>
    <font>
      <b/>
      <sz val="11"/>
      <color rgb="FF000000"/>
      <name val="Calibri"/>
      <family val="2"/>
      <charset val="1"/>
    </font>
    <font>
      <b/>
      <sz val="15"/>
      <color rgb="FF003366"/>
      <name val="Calibri"/>
      <family val="2"/>
      <charset val="1"/>
    </font>
    <font>
      <b/>
      <sz val="13"/>
      <color rgb="FF003366"/>
      <name val="Calibri"/>
      <family val="2"/>
      <charset val="1"/>
    </font>
    <font>
      <b/>
      <sz val="11"/>
      <color rgb="FF003366"/>
      <name val="Calibri"/>
      <family val="2"/>
      <charset val="1"/>
    </font>
    <font>
      <b/>
      <sz val="18"/>
      <color rgb="FF003366"/>
      <name val="Cambria"/>
      <family val="2"/>
      <charset val="1"/>
    </font>
    <font>
      <b/>
      <sz val="10"/>
      <color rgb="FF000000"/>
      <name val="Times New Roman"/>
      <family val="1"/>
      <charset val="1"/>
    </font>
    <font>
      <sz val="10"/>
      <color rgb="FF000000"/>
      <name val="Times New Roman"/>
      <family val="1"/>
      <charset val="1"/>
    </font>
    <font>
      <sz val="10"/>
      <name val="Times New Roman"/>
      <family val="1"/>
      <charset val="1"/>
    </font>
    <font>
      <b/>
      <sz val="10"/>
      <color rgb="FFFFFFFF"/>
      <name val="Times New Roman"/>
      <family val="1"/>
      <charset val="1"/>
    </font>
    <font>
      <b/>
      <sz val="8"/>
      <color rgb="FF000000"/>
      <name val="Times New Roman"/>
      <family val="1"/>
      <charset val="1"/>
    </font>
    <font>
      <sz val="8"/>
      <color rgb="FF000000"/>
      <name val="Times New Roman"/>
      <family val="1"/>
      <charset val="1"/>
    </font>
    <font>
      <sz val="9"/>
      <color rgb="FF000000"/>
      <name val="Times New Roman"/>
      <family val="1"/>
      <charset val="1"/>
    </font>
    <font>
      <b/>
      <vertAlign val="superscript"/>
      <sz val="10"/>
      <color rgb="FF000000"/>
      <name val="Times New Roman"/>
      <family val="1"/>
      <charset val="1"/>
    </font>
    <font>
      <sz val="8"/>
      <color rgb="FF000000"/>
      <name val="Calibri"/>
      <family val="2"/>
      <charset val="1"/>
    </font>
    <font>
      <b/>
      <sz val="10"/>
      <color rgb="FF202124"/>
      <name val="Times New Roman"/>
      <family val="1"/>
      <charset val="1"/>
    </font>
    <font>
      <sz val="10"/>
      <color rgb="FF202124"/>
      <name val="Times New Roman"/>
      <family val="1"/>
      <charset val="1"/>
    </font>
    <font>
      <b/>
      <sz val="9"/>
      <color rgb="FF000000"/>
      <name val="Times New Roman"/>
      <family val="1"/>
      <charset val="1"/>
    </font>
    <font>
      <sz val="8"/>
      <color rgb="FF202124"/>
      <name val="Times New Roman"/>
      <family val="1"/>
      <charset val="1"/>
    </font>
    <font>
      <vertAlign val="subscript"/>
      <sz val="8"/>
      <color rgb="FF202124"/>
      <name val="Times New Roman"/>
      <family val="1"/>
      <charset val="1"/>
    </font>
    <font>
      <sz val="11"/>
      <color rgb="FF000000"/>
      <name val="Calibri"/>
      <family val="2"/>
      <charset val="1"/>
    </font>
  </fonts>
  <fills count="33">
    <fill>
      <patternFill patternType="none"/>
    </fill>
    <fill>
      <patternFill patternType="gray125"/>
    </fill>
    <fill>
      <patternFill patternType="solid">
        <fgColor rgb="FFCCCCFF"/>
        <bgColor rgb="FFD6DCE5"/>
      </patternFill>
    </fill>
    <fill>
      <patternFill patternType="solid">
        <fgColor rgb="FFFF99CC"/>
        <bgColor rgb="FFFF8080"/>
      </patternFill>
    </fill>
    <fill>
      <patternFill patternType="solid">
        <fgColor rgb="FFCCFFCC"/>
        <bgColor rgb="FFCCFFFF"/>
      </patternFill>
    </fill>
    <fill>
      <patternFill patternType="solid">
        <fgColor rgb="FFCC99FF"/>
        <bgColor rgb="FFFF99CC"/>
      </patternFill>
    </fill>
    <fill>
      <patternFill patternType="solid">
        <fgColor rgb="FFCCFFFF"/>
        <bgColor rgb="FFCCFFCC"/>
      </patternFill>
    </fill>
    <fill>
      <patternFill patternType="solid">
        <fgColor rgb="FFFFCC99"/>
        <bgColor rgb="FFDBDBDB"/>
      </patternFill>
    </fill>
    <fill>
      <patternFill patternType="solid">
        <fgColor rgb="FF99CCFF"/>
        <bgColor rgb="FFADB9CA"/>
      </patternFill>
    </fill>
    <fill>
      <patternFill patternType="solid">
        <fgColor rgb="FFFF8080"/>
        <bgColor rgb="FFFF99CC"/>
      </patternFill>
    </fill>
    <fill>
      <patternFill patternType="solid">
        <fgColor rgb="FF00FF00"/>
        <bgColor rgb="FF33CCCC"/>
      </patternFill>
    </fill>
    <fill>
      <patternFill patternType="solid">
        <fgColor rgb="FFFFCC00"/>
        <bgColor rgb="FFFF9900"/>
      </patternFill>
    </fill>
    <fill>
      <patternFill patternType="solid">
        <fgColor rgb="FF0066CC"/>
        <bgColor rgb="FF0563C1"/>
      </patternFill>
    </fill>
    <fill>
      <patternFill patternType="solid">
        <fgColor rgb="FF800080"/>
        <bgColor rgb="FF800080"/>
      </patternFill>
    </fill>
    <fill>
      <patternFill patternType="solid">
        <fgColor rgb="FF33CCCC"/>
        <bgColor rgb="FF00CCFF"/>
      </patternFill>
    </fill>
    <fill>
      <patternFill patternType="solid">
        <fgColor rgb="FFFF9900"/>
        <bgColor rgb="FFFFCC00"/>
      </patternFill>
    </fill>
    <fill>
      <patternFill patternType="solid">
        <fgColor rgb="FFC0C0C0"/>
        <bgColor rgb="FFC9C9C9"/>
      </patternFill>
    </fill>
    <fill>
      <patternFill patternType="solid">
        <fgColor rgb="FF969696"/>
        <bgColor rgb="FF8497B0"/>
      </patternFill>
    </fill>
    <fill>
      <patternFill patternType="solid">
        <fgColor rgb="FFFFFF99"/>
        <bgColor rgb="FFFFFFCC"/>
      </patternFill>
    </fill>
    <fill>
      <patternFill patternType="solid">
        <fgColor rgb="FFFFFFCC"/>
        <bgColor rgb="FFFFFFFF"/>
      </patternFill>
    </fill>
    <fill>
      <patternFill patternType="solid">
        <fgColor rgb="FF333399"/>
        <bgColor rgb="FF003366"/>
      </patternFill>
    </fill>
    <fill>
      <patternFill patternType="solid">
        <fgColor rgb="FFFF0000"/>
        <bgColor rgb="FF993300"/>
      </patternFill>
    </fill>
    <fill>
      <patternFill patternType="solid">
        <fgColor rgb="FF339966"/>
        <bgColor rgb="FF008080"/>
      </patternFill>
    </fill>
    <fill>
      <patternFill patternType="solid">
        <fgColor rgb="FFFF6600"/>
        <bgColor rgb="FFFF9900"/>
      </patternFill>
    </fill>
    <fill>
      <patternFill patternType="solid">
        <fgColor rgb="FF8497B0"/>
        <bgColor rgb="FF969696"/>
      </patternFill>
    </fill>
    <fill>
      <patternFill patternType="solid">
        <fgColor rgb="FFADB9CA"/>
        <bgColor rgb="FFC0C0C0"/>
      </patternFill>
    </fill>
    <fill>
      <patternFill patternType="solid">
        <fgColor rgb="FF7C7C7C"/>
        <bgColor rgb="FF808080"/>
      </patternFill>
    </fill>
    <fill>
      <patternFill patternType="solid">
        <fgColor rgb="FFDBDBDB"/>
        <bgColor rgb="FFD6DCE5"/>
      </patternFill>
    </fill>
    <fill>
      <patternFill patternType="solid">
        <fgColor rgb="FFC9C9C9"/>
        <bgColor rgb="FFC0C0C0"/>
      </patternFill>
    </fill>
    <fill>
      <patternFill patternType="solid">
        <fgColor rgb="FFD6DCE5"/>
        <bgColor rgb="FFDBDBDB"/>
      </patternFill>
    </fill>
    <fill>
      <patternFill patternType="solid">
        <fgColor rgb="FFFFFFFF"/>
        <bgColor rgb="FFFFFFCC"/>
      </patternFill>
    </fill>
    <fill>
      <patternFill patternType="solid">
        <fgColor rgb="FF535353"/>
        <bgColor rgb="FF333333"/>
      </patternFill>
    </fill>
    <fill>
      <patternFill patternType="solid">
        <fgColor rgb="FFFFFFCC"/>
        <bgColor indexed="64"/>
      </patternFill>
    </fill>
  </fills>
  <borders count="17">
    <border>
      <left/>
      <right/>
      <top/>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style="thin">
        <color rgb="FF333399"/>
      </top>
      <bottom style="double">
        <color rgb="FF333399"/>
      </bottom>
      <diagonal/>
    </border>
    <border>
      <left/>
      <right/>
      <top/>
      <bottom style="thick">
        <color rgb="FF333399"/>
      </bottom>
      <diagonal/>
    </border>
    <border>
      <left/>
      <right/>
      <top/>
      <bottom style="thick">
        <color rgb="FFC0C0C0"/>
      </bottom>
      <diagonal/>
    </border>
    <border>
      <left/>
      <right/>
      <top/>
      <bottom style="medium">
        <color rgb="FF0066CC"/>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top style="medium">
        <color auto="1"/>
      </top>
      <bottom/>
      <diagonal/>
    </border>
    <border>
      <left style="medium">
        <color auto="1"/>
      </left>
      <right/>
      <top style="medium">
        <color auto="1"/>
      </top>
      <bottom style="medium">
        <color auto="1"/>
      </bottom>
      <diagonal/>
    </border>
    <border>
      <left/>
      <right/>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s>
  <cellStyleXfs count="603">
    <xf numFmtId="0" fontId="0" fillId="0" borderId="0"/>
    <xf numFmtId="0" fontId="37" fillId="2" borderId="0" applyBorder="0" applyProtection="0"/>
    <xf numFmtId="0" fontId="37" fillId="2" borderId="0" applyBorder="0" applyProtection="0"/>
    <xf numFmtId="0" fontId="37" fillId="2" borderId="0" applyBorder="0" applyProtection="0"/>
    <xf numFmtId="0" fontId="37" fillId="2" borderId="0" applyBorder="0" applyProtection="0"/>
    <xf numFmtId="0" fontId="37" fillId="2" borderId="0" applyBorder="0" applyProtection="0"/>
    <xf numFmtId="0" fontId="37" fillId="3" borderId="0" applyBorder="0" applyProtection="0"/>
    <xf numFmtId="0" fontId="37" fillId="3" borderId="0" applyBorder="0" applyProtection="0"/>
    <xf numFmtId="0" fontId="37" fillId="3" borderId="0" applyBorder="0" applyProtection="0"/>
    <xf numFmtId="0" fontId="37" fillId="3" borderId="0" applyBorder="0" applyProtection="0"/>
    <xf numFmtId="0" fontId="37" fillId="3" borderId="0" applyBorder="0" applyProtection="0"/>
    <xf numFmtId="0" fontId="37" fillId="4" borderId="0" applyBorder="0" applyProtection="0"/>
    <xf numFmtId="0" fontId="37" fillId="4" borderId="0" applyBorder="0" applyProtection="0"/>
    <xf numFmtId="0" fontId="37" fillId="4" borderId="0" applyBorder="0" applyProtection="0"/>
    <xf numFmtId="0" fontId="37" fillId="4" borderId="0" applyBorder="0" applyProtection="0"/>
    <xf numFmtId="0" fontId="37" fillId="4" borderId="0" applyBorder="0" applyProtection="0"/>
    <xf numFmtId="0" fontId="37" fillId="5" borderId="0" applyBorder="0" applyProtection="0"/>
    <xf numFmtId="0" fontId="37" fillId="5" borderId="0" applyBorder="0" applyProtection="0"/>
    <xf numFmtId="0" fontId="37" fillId="5" borderId="0" applyBorder="0" applyProtection="0"/>
    <xf numFmtId="0" fontId="37" fillId="5" borderId="0" applyBorder="0" applyProtection="0"/>
    <xf numFmtId="0" fontId="37" fillId="5" borderId="0" applyBorder="0" applyProtection="0"/>
    <xf numFmtId="0" fontId="37" fillId="6" borderId="0" applyBorder="0" applyProtection="0"/>
    <xf numFmtId="0" fontId="37" fillId="6" borderId="0" applyBorder="0" applyProtection="0"/>
    <xf numFmtId="0" fontId="37" fillId="6" borderId="0" applyBorder="0" applyProtection="0"/>
    <xf numFmtId="0" fontId="37" fillId="6" borderId="0" applyBorder="0" applyProtection="0"/>
    <xf numFmtId="0" fontId="37" fillId="6" borderId="0" applyBorder="0" applyProtection="0"/>
    <xf numFmtId="0" fontId="37" fillId="7" borderId="0" applyBorder="0" applyProtection="0"/>
    <xf numFmtId="0" fontId="37" fillId="7" borderId="0" applyBorder="0" applyProtection="0"/>
    <xf numFmtId="0" fontId="37" fillId="7" borderId="0" applyBorder="0" applyProtection="0"/>
    <xf numFmtId="0" fontId="37" fillId="7" borderId="0" applyBorder="0" applyProtection="0"/>
    <xf numFmtId="0" fontId="37" fillId="7" borderId="0" applyBorder="0" applyProtection="0"/>
    <xf numFmtId="0" fontId="37" fillId="8" borderId="0" applyBorder="0" applyProtection="0"/>
    <xf numFmtId="0" fontId="37" fillId="8" borderId="0" applyBorder="0" applyProtection="0"/>
    <xf numFmtId="0" fontId="37" fillId="8" borderId="0" applyBorder="0" applyProtection="0"/>
    <xf numFmtId="0" fontId="37" fillId="8" borderId="0" applyBorder="0" applyProtection="0"/>
    <xf numFmtId="0" fontId="37" fillId="8" borderId="0" applyBorder="0" applyProtection="0"/>
    <xf numFmtId="0" fontId="37" fillId="9" borderId="0" applyBorder="0" applyProtection="0"/>
    <xf numFmtId="0" fontId="37" fillId="9" borderId="0" applyBorder="0" applyProtection="0"/>
    <xf numFmtId="0" fontId="37" fillId="9" borderId="0" applyBorder="0" applyProtection="0"/>
    <xf numFmtId="0" fontId="37" fillId="9" borderId="0" applyBorder="0" applyProtection="0"/>
    <xf numFmtId="0" fontId="37" fillId="9" borderId="0" applyBorder="0" applyProtection="0"/>
    <xf numFmtId="0" fontId="37" fillId="10" borderId="0" applyBorder="0" applyProtection="0"/>
    <xf numFmtId="0" fontId="37" fillId="10" borderId="0" applyBorder="0" applyProtection="0"/>
    <xf numFmtId="0" fontId="37" fillId="10" borderId="0" applyBorder="0" applyProtection="0"/>
    <xf numFmtId="0" fontId="37" fillId="10" borderId="0" applyBorder="0" applyProtection="0"/>
    <xf numFmtId="0" fontId="37" fillId="10" borderId="0" applyBorder="0" applyProtection="0"/>
    <xf numFmtId="0" fontId="37" fillId="5" borderId="0" applyBorder="0" applyProtection="0"/>
    <xf numFmtId="0" fontId="37" fillId="5" borderId="0" applyBorder="0" applyProtection="0"/>
    <xf numFmtId="0" fontId="37" fillId="5" borderId="0" applyBorder="0" applyProtection="0"/>
    <xf numFmtId="0" fontId="37" fillId="5" borderId="0" applyBorder="0" applyProtection="0"/>
    <xf numFmtId="0" fontId="37" fillId="5" borderId="0" applyBorder="0" applyProtection="0"/>
    <xf numFmtId="0" fontId="37" fillId="8" borderId="0" applyBorder="0" applyProtection="0"/>
    <xf numFmtId="0" fontId="37" fillId="8" borderId="0" applyBorder="0" applyProtection="0"/>
    <xf numFmtId="0" fontId="37" fillId="8" borderId="0" applyBorder="0" applyProtection="0"/>
    <xf numFmtId="0" fontId="37" fillId="8" borderId="0" applyBorder="0" applyProtection="0"/>
    <xf numFmtId="0" fontId="37" fillId="8" borderId="0" applyBorder="0" applyProtection="0"/>
    <xf numFmtId="0" fontId="37" fillId="11" borderId="0" applyBorder="0" applyProtection="0"/>
    <xf numFmtId="0" fontId="37" fillId="11" borderId="0" applyBorder="0" applyProtection="0"/>
    <xf numFmtId="0" fontId="37" fillId="11" borderId="0" applyBorder="0" applyProtection="0"/>
    <xf numFmtId="0" fontId="37" fillId="11" borderId="0" applyBorder="0" applyProtection="0"/>
    <xf numFmtId="0" fontId="37" fillId="11" borderId="0" applyBorder="0" applyProtection="0"/>
    <xf numFmtId="0" fontId="1" fillId="12" borderId="0" applyBorder="0" applyProtection="0"/>
    <xf numFmtId="0" fontId="1" fillId="12" borderId="0" applyBorder="0" applyProtection="0"/>
    <xf numFmtId="0" fontId="1" fillId="12" borderId="0" applyBorder="0" applyProtection="0"/>
    <xf numFmtId="0" fontId="1" fillId="12" borderId="0" applyBorder="0" applyProtection="0"/>
    <xf numFmtId="0" fontId="1" fillId="12" borderId="0" applyBorder="0" applyProtection="0"/>
    <xf numFmtId="0" fontId="1" fillId="9" borderId="0" applyBorder="0" applyProtection="0"/>
    <xf numFmtId="0" fontId="1" fillId="9" borderId="0" applyBorder="0" applyProtection="0"/>
    <xf numFmtId="0" fontId="1" fillId="9" borderId="0" applyBorder="0" applyProtection="0"/>
    <xf numFmtId="0" fontId="1" fillId="9" borderId="0" applyBorder="0" applyProtection="0"/>
    <xf numFmtId="0" fontId="1" fillId="9" borderId="0" applyBorder="0" applyProtection="0"/>
    <xf numFmtId="0" fontId="1" fillId="10" borderId="0" applyBorder="0" applyProtection="0"/>
    <xf numFmtId="0" fontId="1" fillId="10" borderId="0" applyBorder="0" applyProtection="0"/>
    <xf numFmtId="0" fontId="1" fillId="10" borderId="0" applyBorder="0" applyProtection="0"/>
    <xf numFmtId="0" fontId="1" fillId="10" borderId="0" applyBorder="0" applyProtection="0"/>
    <xf numFmtId="0" fontId="1" fillId="10" borderId="0" applyBorder="0" applyProtection="0"/>
    <xf numFmtId="0" fontId="1" fillId="13" borderId="0" applyBorder="0" applyProtection="0"/>
    <xf numFmtId="0" fontId="1" fillId="13" borderId="0" applyBorder="0" applyProtection="0"/>
    <xf numFmtId="0" fontId="1" fillId="13" borderId="0" applyBorder="0" applyProtection="0"/>
    <xf numFmtId="0" fontId="1" fillId="13" borderId="0" applyBorder="0" applyProtection="0"/>
    <xf numFmtId="0" fontId="1" fillId="13" borderId="0" applyBorder="0" applyProtection="0"/>
    <xf numFmtId="0" fontId="1" fillId="14" borderId="0" applyBorder="0" applyProtection="0"/>
    <xf numFmtId="0" fontId="1" fillId="14" borderId="0" applyBorder="0" applyProtection="0"/>
    <xf numFmtId="0" fontId="1" fillId="14" borderId="0" applyBorder="0" applyProtection="0"/>
    <xf numFmtId="0" fontId="1" fillId="14" borderId="0" applyBorder="0" applyProtection="0"/>
    <xf numFmtId="0" fontId="1" fillId="14" borderId="0" applyBorder="0" applyProtection="0"/>
    <xf numFmtId="0" fontId="1" fillId="15" borderId="0" applyBorder="0" applyProtection="0"/>
    <xf numFmtId="0" fontId="1" fillId="15" borderId="0" applyBorder="0" applyProtection="0"/>
    <xf numFmtId="0" fontId="1" fillId="15" borderId="0" applyBorder="0" applyProtection="0"/>
    <xf numFmtId="0" fontId="1" fillId="15" borderId="0" applyBorder="0" applyProtection="0"/>
    <xf numFmtId="0" fontId="1" fillId="15" borderId="0" applyBorder="0" applyProtection="0"/>
    <xf numFmtId="0" fontId="2" fillId="4" borderId="0" applyBorder="0" applyProtection="0"/>
    <xf numFmtId="0" fontId="2" fillId="4" borderId="0" applyBorder="0" applyProtection="0"/>
    <xf numFmtId="0" fontId="2" fillId="4" borderId="0" applyBorder="0" applyProtection="0"/>
    <xf numFmtId="0" fontId="2" fillId="4" borderId="0" applyBorder="0" applyProtection="0"/>
    <xf numFmtId="0" fontId="2" fillId="4" borderId="0" applyBorder="0" applyProtection="0"/>
    <xf numFmtId="0" fontId="3" fillId="0" borderId="0"/>
    <xf numFmtId="0" fontId="3" fillId="0" borderId="0"/>
    <xf numFmtId="0" fontId="3" fillId="0" borderId="0"/>
    <xf numFmtId="0" fontId="4" fillId="16" borderId="1" applyProtection="0"/>
    <xf numFmtId="0" fontId="4" fillId="16" borderId="1" applyProtection="0"/>
    <xf numFmtId="0" fontId="4" fillId="16" borderId="1" applyProtection="0"/>
    <xf numFmtId="0" fontId="4" fillId="16" borderId="1" applyProtection="0"/>
    <xf numFmtId="0" fontId="4" fillId="16" borderId="1" applyProtection="0"/>
    <xf numFmtId="0" fontId="4" fillId="16" borderId="1" applyProtection="0"/>
    <xf numFmtId="0" fontId="4" fillId="16" borderId="1" applyProtection="0"/>
    <xf numFmtId="0" fontId="4" fillId="16" borderId="1" applyProtection="0"/>
    <xf numFmtId="0" fontId="4" fillId="16" borderId="1" applyProtection="0"/>
    <xf numFmtId="0" fontId="4" fillId="16" borderId="1" applyProtection="0"/>
    <xf numFmtId="0" fontId="4" fillId="16" borderId="1" applyProtection="0"/>
    <xf numFmtId="0" fontId="4" fillId="16" borderId="1" applyProtection="0"/>
    <xf numFmtId="0" fontId="4" fillId="16" borderId="1" applyProtection="0"/>
    <xf numFmtId="0" fontId="5" fillId="17" borderId="2" applyProtection="0"/>
    <xf numFmtId="0" fontId="5" fillId="17" borderId="2" applyProtection="0"/>
    <xf numFmtId="0" fontId="5" fillId="17" borderId="2" applyProtection="0"/>
    <xf numFmtId="0" fontId="5" fillId="17" borderId="2" applyProtection="0"/>
    <xf numFmtId="0" fontId="5" fillId="17" borderId="2" applyProtection="0"/>
    <xf numFmtId="0" fontId="6" fillId="0" borderId="3" applyProtection="0"/>
    <xf numFmtId="0" fontId="6" fillId="0" borderId="3" applyProtection="0"/>
    <xf numFmtId="0" fontId="6" fillId="0" borderId="3" applyProtection="0"/>
    <xf numFmtId="0" fontId="6" fillId="0" borderId="3" applyProtection="0"/>
    <xf numFmtId="0" fontId="7" fillId="7" borderId="1" applyProtection="0"/>
    <xf numFmtId="0" fontId="7" fillId="7" borderId="1" applyProtection="0"/>
    <xf numFmtId="0" fontId="7" fillId="7" borderId="1" applyProtection="0"/>
    <xf numFmtId="0" fontId="7" fillId="7" borderId="1" applyProtection="0"/>
    <xf numFmtId="0" fontId="7" fillId="7" borderId="1" applyProtection="0"/>
    <xf numFmtId="0" fontId="7" fillId="7" borderId="1" applyProtection="0"/>
    <xf numFmtId="0" fontId="7" fillId="7" borderId="1" applyProtection="0"/>
    <xf numFmtId="0" fontId="7" fillId="7" borderId="1" applyProtection="0"/>
    <xf numFmtId="0" fontId="7" fillId="7" borderId="1" applyProtection="0"/>
    <xf numFmtId="0" fontId="7" fillId="7" borderId="1" applyProtection="0"/>
    <xf numFmtId="0" fontId="7" fillId="7" borderId="1" applyProtection="0"/>
    <xf numFmtId="0" fontId="7" fillId="7" borderId="1" applyProtection="0"/>
    <xf numFmtId="0" fontId="7" fillId="7" borderId="1" applyProtection="0"/>
    <xf numFmtId="0" fontId="8" fillId="0" borderId="0" applyBorder="0" applyProtection="0"/>
    <xf numFmtId="0" fontId="9" fillId="0" borderId="0" applyBorder="0" applyProtection="0"/>
    <xf numFmtId="0" fontId="10" fillId="3" borderId="0" applyBorder="0" applyProtection="0"/>
    <xf numFmtId="0" fontId="10" fillId="3" borderId="0" applyBorder="0" applyProtection="0"/>
    <xf numFmtId="0" fontId="10" fillId="3" borderId="0" applyBorder="0" applyProtection="0"/>
    <xf numFmtId="0" fontId="10" fillId="3" borderId="0" applyBorder="0" applyProtection="0"/>
    <xf numFmtId="0" fontId="10" fillId="3"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5" fontId="11"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11" fillId="0" borderId="0" applyBorder="0" applyProtection="0"/>
    <xf numFmtId="164" fontId="11" fillId="0" borderId="0" applyBorder="0" applyProtection="0"/>
    <xf numFmtId="164" fontId="11" fillId="0" borderId="0" applyBorder="0" applyProtection="0"/>
    <xf numFmtId="164" fontId="11" fillId="0" borderId="0" applyBorder="0" applyProtection="0"/>
    <xf numFmtId="164" fontId="11" fillId="0" borderId="0" applyBorder="0" applyProtection="0"/>
    <xf numFmtId="164" fontId="11"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6"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7" fontId="37" fillId="0" borderId="0" applyBorder="0" applyProtection="0"/>
    <xf numFmtId="166" fontId="37" fillId="0" borderId="0" applyBorder="0" applyProtection="0"/>
    <xf numFmtId="166" fontId="37" fillId="0" borderId="0" applyBorder="0" applyProtection="0"/>
    <xf numFmtId="168" fontId="37" fillId="0" borderId="0" applyBorder="0" applyProtection="0"/>
    <xf numFmtId="168" fontId="37" fillId="0" borderId="0" applyBorder="0" applyProtection="0"/>
    <xf numFmtId="0" fontId="37" fillId="0" borderId="0" applyBorder="0" applyProtection="0"/>
    <xf numFmtId="169" fontId="37" fillId="0" borderId="0" applyBorder="0" applyProtection="0"/>
    <xf numFmtId="166" fontId="37" fillId="0" borderId="0" applyBorder="0" applyProtection="0"/>
    <xf numFmtId="170"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7"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7"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7" fontId="37" fillId="0" borderId="0" applyBorder="0" applyProtection="0"/>
    <xf numFmtId="166" fontId="37" fillId="0" borderId="0" applyBorder="0" applyProtection="0"/>
    <xf numFmtId="166" fontId="37" fillId="0" borderId="0" applyBorder="0" applyProtection="0"/>
    <xf numFmtId="166" fontId="37" fillId="0" borderId="0" applyBorder="0" applyProtection="0"/>
    <xf numFmtId="170" fontId="37" fillId="0" borderId="0" applyBorder="0" applyProtection="0"/>
    <xf numFmtId="166"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8" fontId="11" fillId="0" borderId="0" applyBorder="0" applyProtection="0"/>
    <xf numFmtId="168" fontId="11"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7"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64" fontId="37" fillId="0" borderId="0" applyBorder="0" applyProtection="0"/>
    <xf numFmtId="170" fontId="11" fillId="0" borderId="0" applyBorder="0" applyProtection="0"/>
    <xf numFmtId="0" fontId="12" fillId="18" borderId="0" applyBorder="0" applyProtection="0"/>
    <xf numFmtId="0" fontId="12" fillId="18" borderId="0" applyBorder="0" applyProtection="0"/>
    <xf numFmtId="0" fontId="12" fillId="18" borderId="0" applyBorder="0" applyProtection="0"/>
    <xf numFmtId="0" fontId="12" fillId="18" borderId="0" applyBorder="0" applyProtection="0"/>
    <xf numFmtId="0" fontId="12" fillId="18" borderId="0" applyBorder="0" applyProtection="0"/>
    <xf numFmtId="0" fontId="37" fillId="0" borderId="0"/>
    <xf numFmtId="0" fontId="37" fillId="0" borderId="0"/>
    <xf numFmtId="0" fontId="37" fillId="0" borderId="0"/>
    <xf numFmtId="0" fontId="11" fillId="0" borderId="0"/>
    <xf numFmtId="0" fontId="11"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37"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37" fillId="0" borderId="0"/>
    <xf numFmtId="0" fontId="11" fillId="0" borderId="0"/>
    <xf numFmtId="0" fontId="11" fillId="0" borderId="0"/>
    <xf numFmtId="0" fontId="37"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xf numFmtId="0" fontId="37" fillId="19" borderId="4" applyProtection="0"/>
    <xf numFmtId="0" fontId="37" fillId="19" borderId="4" applyProtection="0"/>
    <xf numFmtId="0" fontId="37" fillId="19" borderId="4" applyProtection="0"/>
    <xf numFmtId="0" fontId="37" fillId="19" borderId="4" applyProtection="0"/>
    <xf numFmtId="0" fontId="11" fillId="19" borderId="4" applyProtection="0"/>
    <xf numFmtId="0" fontId="37" fillId="19" borderId="4" applyProtection="0"/>
    <xf numFmtId="0" fontId="37" fillId="19" borderId="4" applyProtection="0"/>
    <xf numFmtId="0" fontId="37" fillId="19" borderId="4" applyProtection="0"/>
    <xf numFmtId="0" fontId="37" fillId="19" borderId="4"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11"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37" fillId="0" borderId="0" applyBorder="0" applyProtection="0"/>
    <xf numFmtId="9" fontId="11" fillId="0" borderId="0" applyBorder="0" applyProtection="0"/>
    <xf numFmtId="9" fontId="37" fillId="0" borderId="0" applyBorder="0" applyProtection="0"/>
    <xf numFmtId="9" fontId="37" fillId="0" borderId="0" applyBorder="0" applyProtection="0"/>
    <xf numFmtId="9" fontId="37" fillId="0" borderId="0" applyBorder="0" applyProtection="0"/>
    <xf numFmtId="0" fontId="15" fillId="16" borderId="5" applyProtection="0"/>
    <xf numFmtId="0" fontId="15" fillId="16" borderId="5" applyProtection="0"/>
    <xf numFmtId="0" fontId="15" fillId="16" borderId="5" applyProtection="0"/>
    <xf numFmtId="0" fontId="15" fillId="16" borderId="5" applyProtection="0"/>
    <xf numFmtId="0" fontId="15" fillId="16" borderId="5" applyProtection="0"/>
    <xf numFmtId="0" fontId="15" fillId="16" borderId="5" applyProtection="0"/>
    <xf numFmtId="0" fontId="15" fillId="16" borderId="5" applyProtection="0"/>
    <xf numFmtId="0" fontId="15" fillId="16" borderId="5" applyProtection="0"/>
    <xf numFmtId="0" fontId="15" fillId="16" borderId="5" applyProtection="0"/>
    <xf numFmtId="0" fontId="15" fillId="16" borderId="5" applyProtection="0"/>
    <xf numFmtId="0" fontId="15" fillId="16" borderId="5" applyProtection="0"/>
    <xf numFmtId="0" fontId="15" fillId="16" borderId="5" applyProtection="0"/>
    <xf numFmtId="0" fontId="15" fillId="16" borderId="5"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9" fontId="11" fillId="0" borderId="0" applyBorder="0" applyProtection="0"/>
    <xf numFmtId="169" fontId="11" fillId="0" borderId="0" applyBorder="0" applyProtection="0"/>
    <xf numFmtId="169" fontId="11"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71" fontId="11"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71" fontId="11"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0" fontId="37" fillId="0" borderId="0" applyBorder="0" applyProtection="0"/>
    <xf numFmtId="169" fontId="37" fillId="0" borderId="0" applyBorder="0" applyProtection="0"/>
    <xf numFmtId="0" fontId="16" fillId="0" borderId="0" applyBorder="0" applyProtection="0"/>
    <xf numFmtId="0" fontId="16" fillId="0" borderId="0" applyBorder="0" applyProtection="0"/>
    <xf numFmtId="0" fontId="16" fillId="0" borderId="0" applyBorder="0" applyProtection="0"/>
    <xf numFmtId="0" fontId="16" fillId="0" borderId="0" applyBorder="0" applyProtection="0"/>
    <xf numFmtId="0" fontId="17" fillId="0" borderId="0" applyBorder="0" applyProtection="0"/>
    <xf numFmtId="0" fontId="17" fillId="0" borderId="0" applyBorder="0" applyProtection="0"/>
    <xf numFmtId="0" fontId="17" fillId="0" borderId="0" applyBorder="0" applyProtection="0"/>
    <xf numFmtId="0" fontId="17" fillId="0" borderId="0" applyBorder="0" applyProtection="0"/>
    <xf numFmtId="0" fontId="18" fillId="0" borderId="6" applyProtection="0"/>
    <xf numFmtId="0" fontId="18" fillId="0" borderId="6" applyProtection="0"/>
    <xf numFmtId="0" fontId="18" fillId="0" borderId="6" applyProtection="0"/>
    <xf numFmtId="0" fontId="18" fillId="0" borderId="6" applyProtection="0"/>
    <xf numFmtId="0" fontId="18" fillId="0" borderId="6" applyProtection="0"/>
    <xf numFmtId="0" fontId="18" fillId="0" borderId="6" applyProtection="0"/>
    <xf numFmtId="0" fontId="18" fillId="0" borderId="6" applyProtection="0"/>
    <xf numFmtId="0" fontId="18" fillId="0" borderId="6" applyProtection="0"/>
    <xf numFmtId="0" fontId="18" fillId="0" borderId="6" applyProtection="0"/>
    <xf numFmtId="0" fontId="18" fillId="0" borderId="6" applyProtection="0"/>
    <xf numFmtId="0" fontId="18" fillId="0" borderId="6" applyProtection="0"/>
    <xf numFmtId="0" fontId="18" fillId="0" borderId="6" applyProtection="0"/>
    <xf numFmtId="0" fontId="19" fillId="0" borderId="7" applyProtection="0"/>
    <xf numFmtId="0" fontId="19" fillId="0" borderId="7" applyProtection="0"/>
    <xf numFmtId="0" fontId="19" fillId="0" borderId="7" applyProtection="0"/>
    <xf numFmtId="0" fontId="19" fillId="0" borderId="7" applyProtection="0"/>
    <xf numFmtId="0" fontId="19" fillId="0" borderId="7" applyProtection="0"/>
    <xf numFmtId="0" fontId="20" fillId="0" borderId="8" applyProtection="0"/>
    <xf numFmtId="0" fontId="20" fillId="0" borderId="8" applyProtection="0"/>
    <xf numFmtId="0" fontId="20" fillId="0" borderId="8" applyProtection="0"/>
    <xf numFmtId="0" fontId="20" fillId="0" borderId="8" applyProtection="0"/>
    <xf numFmtId="0" fontId="21" fillId="0" borderId="9" applyProtection="0"/>
    <xf numFmtId="0" fontId="21" fillId="0" borderId="9" applyProtection="0"/>
    <xf numFmtId="0" fontId="21" fillId="0" borderId="9" applyProtection="0"/>
    <xf numFmtId="0" fontId="21" fillId="0" borderId="9" applyProtection="0"/>
    <xf numFmtId="0" fontId="21" fillId="0" borderId="0" applyBorder="0" applyProtection="0"/>
    <xf numFmtId="0" fontId="21" fillId="0" borderId="0" applyBorder="0" applyProtection="0"/>
    <xf numFmtId="0" fontId="21" fillId="0" borderId="0" applyBorder="0" applyProtection="0"/>
    <xf numFmtId="0" fontId="21" fillId="0" borderId="0" applyBorder="0" applyProtection="0"/>
    <xf numFmtId="0" fontId="22" fillId="0" borderId="0" applyBorder="0" applyProtection="0"/>
    <xf numFmtId="0" fontId="22" fillId="0" borderId="0" applyBorder="0" applyProtection="0"/>
    <xf numFmtId="0" fontId="22" fillId="0" borderId="0" applyBorder="0" applyProtection="0"/>
    <xf numFmtId="0" fontId="22"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5"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9"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9" fontId="11"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37" fillId="0" borderId="0" applyBorder="0" applyProtection="0"/>
    <xf numFmtId="168" fontId="11" fillId="0" borderId="0" applyBorder="0" applyProtection="0"/>
    <xf numFmtId="168" fontId="11" fillId="0" borderId="0" applyBorder="0" applyProtection="0"/>
    <xf numFmtId="168" fontId="37" fillId="0" borderId="0" applyBorder="0" applyProtection="0"/>
    <xf numFmtId="168" fontId="37" fillId="0" borderId="0" applyBorder="0" applyProtection="0"/>
    <xf numFmtId="168" fontId="37" fillId="0" borderId="0" applyBorder="0" applyProtection="0"/>
    <xf numFmtId="0" fontId="1" fillId="20" borderId="0" applyBorder="0" applyProtection="0"/>
    <xf numFmtId="0" fontId="1" fillId="20" borderId="0" applyBorder="0" applyProtection="0"/>
    <xf numFmtId="0" fontId="1" fillId="20" borderId="0" applyBorder="0" applyProtection="0"/>
    <xf numFmtId="0" fontId="1" fillId="20" borderId="0" applyBorder="0" applyProtection="0"/>
    <xf numFmtId="0" fontId="1" fillId="20" borderId="0" applyBorder="0" applyProtection="0"/>
    <xf numFmtId="0" fontId="1" fillId="21" borderId="0" applyBorder="0" applyProtection="0"/>
    <xf numFmtId="0" fontId="1" fillId="21" borderId="0" applyBorder="0" applyProtection="0"/>
    <xf numFmtId="0" fontId="1" fillId="21" borderId="0" applyBorder="0" applyProtection="0"/>
    <xf numFmtId="0" fontId="1" fillId="21" borderId="0" applyBorder="0" applyProtection="0"/>
    <xf numFmtId="0" fontId="1" fillId="21" borderId="0" applyBorder="0" applyProtection="0"/>
    <xf numFmtId="0" fontId="1" fillId="22" borderId="0" applyBorder="0" applyProtection="0"/>
    <xf numFmtId="0" fontId="1" fillId="22" borderId="0" applyBorder="0" applyProtection="0"/>
    <xf numFmtId="0" fontId="1" fillId="22" borderId="0" applyBorder="0" applyProtection="0"/>
    <xf numFmtId="0" fontId="1" fillId="22" borderId="0" applyBorder="0" applyProtection="0"/>
    <xf numFmtId="0" fontId="1" fillId="22" borderId="0" applyBorder="0" applyProtection="0"/>
    <xf numFmtId="0" fontId="1" fillId="13" borderId="0" applyBorder="0" applyProtection="0"/>
    <xf numFmtId="0" fontId="1" fillId="13" borderId="0" applyBorder="0" applyProtection="0"/>
    <xf numFmtId="0" fontId="1" fillId="13" borderId="0" applyBorder="0" applyProtection="0"/>
    <xf numFmtId="0" fontId="1" fillId="13" borderId="0" applyBorder="0" applyProtection="0"/>
    <xf numFmtId="0" fontId="1" fillId="13" borderId="0" applyBorder="0" applyProtection="0"/>
    <xf numFmtId="0" fontId="1" fillId="14" borderId="0" applyBorder="0" applyProtection="0"/>
    <xf numFmtId="0" fontId="1" fillId="14" borderId="0" applyBorder="0" applyProtection="0"/>
    <xf numFmtId="0" fontId="1" fillId="14" borderId="0" applyBorder="0" applyProtection="0"/>
    <xf numFmtId="0" fontId="1" fillId="14" borderId="0" applyBorder="0" applyProtection="0"/>
    <xf numFmtId="0" fontId="1" fillId="14" borderId="0" applyBorder="0" applyProtection="0"/>
    <xf numFmtId="0" fontId="1" fillId="23" borderId="0" applyBorder="0" applyProtection="0"/>
    <xf numFmtId="0" fontId="1" fillId="23" borderId="0" applyBorder="0" applyProtection="0"/>
    <xf numFmtId="0" fontId="1" fillId="23" borderId="0" applyBorder="0" applyProtection="0"/>
    <xf numFmtId="0" fontId="1" fillId="23" borderId="0" applyBorder="0" applyProtection="0"/>
    <xf numFmtId="0" fontId="1" fillId="23" borderId="0" applyBorder="0" applyProtection="0"/>
  </cellStyleXfs>
  <cellXfs count="114">
    <xf numFmtId="0" fontId="0" fillId="0" borderId="0" xfId="0"/>
    <xf numFmtId="0" fontId="23" fillId="0" borderId="11" xfId="0" applyFont="1" applyBorder="1" applyAlignment="1">
      <alignment horizontal="center" vertical="center" wrapText="1"/>
    </xf>
    <xf numFmtId="0" fontId="28" fillId="0" borderId="0" xfId="0" applyFont="1" applyAlignment="1">
      <alignment horizontal="left" vertical="center" wrapText="1"/>
    </xf>
    <xf numFmtId="0" fontId="24" fillId="0" borderId="10" xfId="0" applyFont="1" applyBorder="1" applyAlignment="1">
      <alignment horizontal="left" vertical="center" wrapText="1"/>
    </xf>
    <xf numFmtId="0" fontId="24" fillId="0" borderId="10" xfId="0" applyFont="1" applyBorder="1" applyAlignment="1">
      <alignment horizontal="center"/>
    </xf>
    <xf numFmtId="164" fontId="25" fillId="0" borderId="10" xfId="0" applyNumberFormat="1" applyFont="1" applyBorder="1" applyAlignment="1">
      <alignment horizontal="center"/>
    </xf>
    <xf numFmtId="49" fontId="24" fillId="0" borderId="10" xfId="0" applyNumberFormat="1" applyFont="1" applyBorder="1" applyAlignment="1">
      <alignment horizontal="center"/>
    </xf>
    <xf numFmtId="0" fontId="24" fillId="0" borderId="10" xfId="0" applyFont="1" applyBorder="1" applyAlignment="1">
      <alignment horizontal="center" wrapText="1"/>
    </xf>
    <xf numFmtId="0" fontId="23" fillId="27" borderId="10" xfId="0" applyFont="1" applyFill="1" applyBorder="1" applyAlignment="1">
      <alignment horizontal="center" vertical="center" wrapText="1"/>
    </xf>
    <xf numFmtId="0" fontId="0" fillId="0" borderId="0" xfId="0" applyAlignment="1">
      <alignment horizontal="center"/>
    </xf>
    <xf numFmtId="0" fontId="24" fillId="0" borderId="10" xfId="0" applyFont="1" applyBorder="1" applyAlignment="1">
      <alignment horizontal="center" vertical="center" wrapText="1"/>
    </xf>
    <xf numFmtId="164" fontId="24" fillId="0" borderId="10" xfId="0" applyNumberFormat="1" applyFont="1" applyBorder="1" applyAlignment="1">
      <alignment horizontal="justify" vertical="center" wrapText="1"/>
    </xf>
    <xf numFmtId="164" fontId="0" fillId="0" borderId="0" xfId="0" applyNumberFormat="1"/>
    <xf numFmtId="9" fontId="24" fillId="0" borderId="10" xfId="0" applyNumberFormat="1" applyFont="1" applyBorder="1" applyAlignment="1">
      <alignment horizontal="center" vertical="center" wrapText="1"/>
    </xf>
    <xf numFmtId="164" fontId="23" fillId="24" borderId="10" xfId="0" applyNumberFormat="1" applyFont="1" applyFill="1" applyBorder="1" applyAlignment="1">
      <alignment horizontal="justify" vertical="center" wrapText="1"/>
    </xf>
    <xf numFmtId="0" fontId="27" fillId="0" borderId="0" xfId="0" applyFont="1" applyAlignment="1">
      <alignment horizontal="center"/>
    </xf>
    <xf numFmtId="0" fontId="28" fillId="0" borderId="0" xfId="0" applyFont="1" applyAlignment="1">
      <alignment horizontal="center" vertical="center" wrapText="1"/>
    </xf>
    <xf numFmtId="0" fontId="23" fillId="27" borderId="13" xfId="0" applyFont="1" applyFill="1" applyBorder="1" applyAlignment="1">
      <alignment horizontal="center" vertical="center" wrapText="1"/>
    </xf>
    <xf numFmtId="0" fontId="24" fillId="0" borderId="13" xfId="0" applyFont="1" applyBorder="1" applyAlignment="1">
      <alignment vertical="center" wrapText="1"/>
    </xf>
    <xf numFmtId="10" fontId="24" fillId="0" borderId="10" xfId="0" applyNumberFormat="1" applyFont="1" applyBorder="1" applyAlignment="1">
      <alignment horizontal="center" vertical="center" wrapText="1"/>
    </xf>
    <xf numFmtId="10" fontId="23" fillId="29" borderId="10" xfId="0" applyNumberFormat="1" applyFont="1" applyFill="1" applyBorder="1" applyAlignment="1">
      <alignment horizontal="center" vertical="center" wrapText="1"/>
    </xf>
    <xf numFmtId="164" fontId="23" fillId="29" borderId="10" xfId="0" applyNumberFormat="1" applyFont="1" applyFill="1" applyBorder="1" applyAlignment="1">
      <alignment horizontal="justify" vertical="center" wrapText="1"/>
    </xf>
    <xf numFmtId="164" fontId="29" fillId="27" borderId="10" xfId="0" applyNumberFormat="1" applyFont="1" applyFill="1" applyBorder="1"/>
    <xf numFmtId="0" fontId="23" fillId="28" borderId="10" xfId="0" applyFont="1" applyFill="1" applyBorder="1" applyAlignment="1">
      <alignment horizontal="center" vertical="center" wrapText="1"/>
    </xf>
    <xf numFmtId="0" fontId="24" fillId="0" borderId="10" xfId="0" applyFont="1" applyBorder="1" applyAlignment="1">
      <alignment horizontal="justify" vertical="center" wrapText="1"/>
    </xf>
    <xf numFmtId="0" fontId="27" fillId="0" borderId="12" xfId="0" applyFont="1" applyBorder="1" applyAlignment="1">
      <alignment horizontal="center"/>
    </xf>
    <xf numFmtId="0" fontId="28" fillId="0" borderId="0" xfId="0" applyFont="1" applyAlignment="1">
      <alignment horizontal="center"/>
    </xf>
    <xf numFmtId="0" fontId="0" fillId="0" borderId="14" xfId="0" applyBorder="1" applyAlignment="1">
      <alignment horizontal="center"/>
    </xf>
    <xf numFmtId="0" fontId="0" fillId="0" borderId="0" xfId="0" applyAlignment="1">
      <alignment horizontal="center" wrapText="1"/>
    </xf>
    <xf numFmtId="172" fontId="0" fillId="0" borderId="0" xfId="0" applyNumberFormat="1"/>
    <xf numFmtId="173" fontId="0" fillId="0" borderId="0" xfId="0" applyNumberFormat="1"/>
    <xf numFmtId="164" fontId="24" fillId="30" borderId="10" xfId="0" applyNumberFormat="1" applyFont="1" applyFill="1" applyBorder="1" applyAlignment="1">
      <alignment horizontal="justify" vertical="center" wrapText="1"/>
    </xf>
    <xf numFmtId="0" fontId="27" fillId="0" borderId="0" xfId="0" applyFont="1" applyAlignment="1">
      <alignment horizontal="center" vertical="center" wrapText="1"/>
    </xf>
    <xf numFmtId="0" fontId="24" fillId="0" borderId="10" xfId="0" applyFont="1" applyBorder="1" applyAlignment="1">
      <alignment vertical="center" wrapText="1"/>
    </xf>
    <xf numFmtId="174" fontId="24" fillId="0" borderId="10" xfId="0" applyNumberFormat="1" applyFont="1" applyBorder="1" applyAlignment="1">
      <alignment horizontal="center" vertical="center" wrapText="1"/>
    </xf>
    <xf numFmtId="175" fontId="24" fillId="0" borderId="10" xfId="0" applyNumberFormat="1" applyFont="1" applyBorder="1" applyAlignment="1">
      <alignment horizontal="right" vertical="center" wrapText="1"/>
    </xf>
    <xf numFmtId="10" fontId="0" fillId="0" borderId="0" xfId="0" applyNumberFormat="1"/>
    <xf numFmtId="10" fontId="24" fillId="0" borderId="10" xfId="0" applyNumberFormat="1" applyFont="1" applyBorder="1" applyAlignment="1">
      <alignment vertical="center" wrapText="1"/>
    </xf>
    <xf numFmtId="176" fontId="0" fillId="0" borderId="0" xfId="0" applyNumberFormat="1"/>
    <xf numFmtId="0" fontId="23" fillId="24" borderId="10" xfId="0" applyFont="1" applyFill="1" applyBorder="1" applyAlignment="1">
      <alignment vertical="center" wrapText="1"/>
    </xf>
    <xf numFmtId="10" fontId="23" fillId="24" borderId="10" xfId="0" applyNumberFormat="1" applyFont="1" applyFill="1" applyBorder="1" applyAlignment="1">
      <alignment horizontal="center" vertical="center" wrapText="1"/>
    </xf>
    <xf numFmtId="164" fontId="23" fillId="24" borderId="10" xfId="0" applyNumberFormat="1" applyFont="1" applyFill="1" applyBorder="1" applyAlignment="1">
      <alignment horizontal="right" vertical="center" wrapText="1"/>
    </xf>
    <xf numFmtId="0" fontId="27" fillId="0" borderId="12" xfId="0" applyFont="1" applyBorder="1" applyAlignment="1">
      <alignment horizontal="center" vertical="center" wrapText="1"/>
    </xf>
    <xf numFmtId="0" fontId="32" fillId="27" borderId="10" xfId="0" applyFont="1" applyFill="1" applyBorder="1" applyAlignment="1">
      <alignment horizontal="center" vertical="center" wrapText="1"/>
    </xf>
    <xf numFmtId="0" fontId="33" fillId="0" borderId="10" xfId="0" applyFont="1" applyBorder="1" applyAlignment="1">
      <alignment horizontal="center" vertical="center" wrapText="1"/>
    </xf>
    <xf numFmtId="0" fontId="33" fillId="0" borderId="10" xfId="0" applyFont="1" applyBorder="1" applyAlignment="1">
      <alignment horizontal="left" vertical="center" wrapText="1"/>
    </xf>
    <xf numFmtId="174" fontId="33" fillId="0" borderId="10" xfId="0" applyNumberFormat="1" applyFont="1" applyBorder="1" applyAlignment="1">
      <alignment horizontal="center" vertical="center" wrapText="1"/>
    </xf>
    <xf numFmtId="175" fontId="33" fillId="0" borderId="10" xfId="0" applyNumberFormat="1" applyFont="1" applyBorder="1" applyAlignment="1">
      <alignment horizontal="right" vertical="center" wrapText="1"/>
    </xf>
    <xf numFmtId="175" fontId="23" fillId="29" borderId="10" xfId="0" applyNumberFormat="1" applyFont="1" applyFill="1" applyBorder="1" applyAlignment="1">
      <alignment horizontal="right" vertical="center" wrapText="1"/>
    </xf>
    <xf numFmtId="0" fontId="23" fillId="0" borderId="14" xfId="0" applyFont="1" applyBorder="1" applyAlignment="1">
      <alignment horizontal="left" vertical="center" wrapText="1"/>
    </xf>
    <xf numFmtId="0" fontId="24" fillId="0" borderId="14" xfId="0" applyFont="1" applyBorder="1" applyAlignment="1">
      <alignment horizontal="right" vertical="center" wrapText="1"/>
    </xf>
    <xf numFmtId="0" fontId="33" fillId="0" borderId="10" xfId="0" applyFont="1" applyBorder="1" applyAlignment="1">
      <alignment vertical="center" wrapText="1"/>
    </xf>
    <xf numFmtId="174" fontId="23" fillId="29" borderId="10" xfId="0" applyNumberFormat="1" applyFont="1" applyFill="1" applyBorder="1" applyAlignment="1">
      <alignment horizontal="center" vertical="center" wrapText="1"/>
    </xf>
    <xf numFmtId="164" fontId="23" fillId="0" borderId="10" xfId="0" applyNumberFormat="1" applyFont="1" applyBorder="1" applyAlignment="1">
      <alignment horizontal="justify" vertical="center" wrapText="1"/>
    </xf>
    <xf numFmtId="164" fontId="34" fillId="27" borderId="10" xfId="0" applyNumberFormat="1" applyFont="1" applyFill="1" applyBorder="1" applyAlignment="1">
      <alignment horizontal="center"/>
    </xf>
    <xf numFmtId="0" fontId="23" fillId="28" borderId="15" xfId="0" applyFont="1" applyFill="1" applyBorder="1" applyAlignment="1">
      <alignment horizontal="center" vertical="center" wrapText="1"/>
    </xf>
    <xf numFmtId="0" fontId="23" fillId="28" borderId="16" xfId="0" applyFont="1" applyFill="1" applyBorder="1" applyAlignment="1">
      <alignment horizontal="center" vertical="center" wrapText="1"/>
    </xf>
    <xf numFmtId="0" fontId="24" fillId="0" borderId="15" xfId="0" applyFont="1" applyBorder="1" applyAlignment="1">
      <alignment horizontal="center" vertical="center" wrapText="1"/>
    </xf>
    <xf numFmtId="0" fontId="24" fillId="0" borderId="16" xfId="0" applyFont="1" applyBorder="1" applyAlignment="1">
      <alignment horizontal="justify" vertical="center" wrapText="1"/>
    </xf>
    <xf numFmtId="10" fontId="24" fillId="0" borderId="16" xfId="0" applyNumberFormat="1" applyFont="1" applyBorder="1" applyAlignment="1">
      <alignment horizontal="center" vertical="center" wrapText="1"/>
    </xf>
    <xf numFmtId="164" fontId="24" fillId="0" borderId="16" xfId="0" applyNumberFormat="1" applyFont="1" applyBorder="1" applyAlignment="1">
      <alignment horizontal="justify" vertical="center" wrapText="1"/>
    </xf>
    <xf numFmtId="10" fontId="23" fillId="27" borderId="10" xfId="0" applyNumberFormat="1" applyFont="1" applyFill="1" applyBorder="1" applyAlignment="1">
      <alignment horizontal="center" vertical="center" wrapText="1"/>
    </xf>
    <xf numFmtId="164" fontId="23" fillId="27" borderId="16" xfId="0" applyNumberFormat="1" applyFont="1" applyFill="1" applyBorder="1" applyAlignment="1">
      <alignment horizontal="justify" vertical="center" wrapText="1"/>
    </xf>
    <xf numFmtId="0" fontId="0" fillId="0" borderId="15" xfId="0" applyBorder="1" applyAlignment="1">
      <alignment vertical="top" wrapText="1"/>
    </xf>
    <xf numFmtId="10" fontId="25" fillId="30" borderId="10" xfId="296" applyNumberFormat="1" applyFont="1" applyFill="1" applyBorder="1" applyAlignment="1">
      <alignment horizontal="center" vertical="center"/>
    </xf>
    <xf numFmtId="10" fontId="25" fillId="0" borderId="10" xfId="296" applyNumberFormat="1" applyFont="1" applyBorder="1" applyAlignment="1">
      <alignment horizontal="center" vertical="center"/>
    </xf>
    <xf numFmtId="10" fontId="23" fillId="27" borderId="16" xfId="0" applyNumberFormat="1" applyFont="1" applyFill="1" applyBorder="1" applyAlignment="1">
      <alignment horizontal="center" vertical="center" wrapText="1"/>
    </xf>
    <xf numFmtId="164" fontId="24" fillId="27" borderId="16" xfId="0" applyNumberFormat="1" applyFont="1" applyFill="1" applyBorder="1" applyAlignment="1">
      <alignment horizontal="justify" vertical="center" wrapText="1"/>
    </xf>
    <xf numFmtId="0" fontId="27" fillId="0" borderId="0" xfId="0" applyFont="1"/>
    <xf numFmtId="164" fontId="24" fillId="0" borderId="10" xfId="0" applyNumberFormat="1" applyFont="1" applyBorder="1" applyAlignment="1">
      <alignment horizontal="left" vertical="center" wrapText="1"/>
    </xf>
    <xf numFmtId="164" fontId="23" fillId="24" borderId="10" xfId="0" applyNumberFormat="1" applyFont="1" applyFill="1" applyBorder="1" applyAlignment="1">
      <alignment horizontal="left" vertical="center" wrapText="1"/>
    </xf>
    <xf numFmtId="164" fontId="23" fillId="25" borderId="0" xfId="0" applyNumberFormat="1" applyFont="1" applyFill="1"/>
    <xf numFmtId="164" fontId="23" fillId="24" borderId="0" xfId="0" applyNumberFormat="1" applyFont="1" applyFill="1"/>
    <xf numFmtId="0" fontId="23" fillId="0" borderId="0" xfId="0" applyFont="1" applyAlignment="1">
      <alignment horizontal="right"/>
    </xf>
    <xf numFmtId="2" fontId="23" fillId="0" borderId="0" xfId="0" applyNumberFormat="1" applyFont="1" applyAlignment="1">
      <alignment horizontal="left"/>
    </xf>
    <xf numFmtId="164" fontId="24" fillId="32" borderId="10" xfId="0" applyNumberFormat="1" applyFont="1" applyFill="1" applyBorder="1" applyAlignment="1">
      <alignment horizontal="justify" vertical="center" wrapText="1"/>
    </xf>
    <xf numFmtId="0" fontId="23" fillId="0" borderId="12" xfId="0" applyFont="1" applyBorder="1" applyAlignment="1">
      <alignment horizontal="right"/>
    </xf>
    <xf numFmtId="0" fontId="23" fillId="0" borderId="12" xfId="0" applyFont="1" applyBorder="1" applyAlignment="1">
      <alignment horizontal="center"/>
    </xf>
    <xf numFmtId="0" fontId="23" fillId="25" borderId="0" xfId="0" applyFont="1" applyFill="1" applyAlignment="1">
      <alignment horizontal="left"/>
    </xf>
    <xf numFmtId="0" fontId="23" fillId="24" borderId="0" xfId="0" applyFont="1" applyFill="1" applyAlignment="1">
      <alignment horizontal="left"/>
    </xf>
    <xf numFmtId="0" fontId="24" fillId="0" borderId="10" xfId="0" applyFont="1" applyBorder="1" applyAlignment="1">
      <alignment horizontal="left" vertical="center" wrapText="1"/>
    </xf>
    <xf numFmtId="0" fontId="23" fillId="24" borderId="10" xfId="0" applyFont="1" applyFill="1" applyBorder="1" applyAlignment="1">
      <alignment horizontal="left" vertical="center" wrapText="1"/>
    </xf>
    <xf numFmtId="0" fontId="35" fillId="0" borderId="0" xfId="0" applyFont="1" applyAlignment="1">
      <alignment horizontal="left" wrapText="1"/>
    </xf>
    <xf numFmtId="0" fontId="26" fillId="26" borderId="10" xfId="0" applyFont="1" applyFill="1" applyBorder="1" applyAlignment="1">
      <alignment horizontal="center" vertical="center"/>
    </xf>
    <xf numFmtId="0" fontId="23" fillId="28" borderId="10" xfId="0" applyFont="1" applyFill="1" applyBorder="1" applyAlignment="1">
      <alignment horizontal="center" vertical="center" wrapText="1"/>
    </xf>
    <xf numFmtId="0" fontId="29" fillId="27" borderId="10" xfId="0" applyFont="1" applyFill="1" applyBorder="1" applyAlignment="1">
      <alignment horizontal="left"/>
    </xf>
    <xf numFmtId="0" fontId="26" fillId="26" borderId="10" xfId="0" applyFont="1" applyFill="1" applyBorder="1" applyAlignment="1">
      <alignment horizontal="justify" vertical="center"/>
    </xf>
    <xf numFmtId="0" fontId="23" fillId="27" borderId="13" xfId="0" applyFont="1" applyFill="1" applyBorder="1" applyAlignment="1">
      <alignment horizontal="left" vertical="center" wrapText="1"/>
    </xf>
    <xf numFmtId="0" fontId="23" fillId="27" borderId="10" xfId="0" applyFont="1" applyFill="1" applyBorder="1" applyAlignment="1">
      <alignment horizontal="justify" vertical="center" wrapText="1"/>
    </xf>
    <xf numFmtId="0" fontId="23" fillId="0" borderId="11" xfId="0" applyFont="1" applyBorder="1" applyAlignment="1">
      <alignment horizontal="center" vertical="center" wrapText="1"/>
    </xf>
    <xf numFmtId="0" fontId="33" fillId="0" borderId="10" xfId="0" applyFont="1" applyBorder="1" applyAlignment="1">
      <alignment horizontal="left" vertical="center" wrapText="1"/>
    </xf>
    <xf numFmtId="0" fontId="26" fillId="26" borderId="10" xfId="0" applyFont="1" applyFill="1" applyBorder="1" applyAlignment="1">
      <alignment horizontal="left" vertical="center"/>
    </xf>
    <xf numFmtId="0" fontId="28" fillId="0" borderId="0" xfId="0" applyFont="1" applyAlignment="1">
      <alignment horizontal="left" vertical="center" wrapText="1"/>
    </xf>
    <xf numFmtId="0" fontId="26" fillId="31" borderId="10" xfId="0" applyFont="1" applyFill="1" applyBorder="1" applyAlignment="1">
      <alignment horizontal="left" vertical="center"/>
    </xf>
    <xf numFmtId="0" fontId="23" fillId="29" borderId="10" xfId="0" applyFont="1" applyFill="1" applyBorder="1" applyAlignment="1">
      <alignment horizontal="left" vertical="center" wrapText="1"/>
    </xf>
    <xf numFmtId="0" fontId="32" fillId="28" borderId="10" xfId="0" applyFont="1" applyFill="1" applyBorder="1" applyAlignment="1">
      <alignment horizontal="center" vertical="center"/>
    </xf>
    <xf numFmtId="0" fontId="23" fillId="0" borderId="12" xfId="0" applyFont="1" applyBorder="1" applyAlignment="1">
      <alignment horizontal="center" vertical="center" wrapText="1"/>
    </xf>
    <xf numFmtId="0" fontId="0" fillId="0" borderId="0" xfId="0" applyAlignment="1">
      <alignment horizontal="center"/>
    </xf>
    <xf numFmtId="0" fontId="26" fillId="26" borderId="10" xfId="0" applyFont="1" applyFill="1" applyBorder="1" applyAlignment="1">
      <alignment horizontal="left"/>
    </xf>
    <xf numFmtId="0" fontId="27" fillId="0" borderId="12" xfId="0" applyFont="1" applyBorder="1" applyAlignment="1">
      <alignment horizontal="center" vertical="center" wrapText="1"/>
    </xf>
    <xf numFmtId="0" fontId="31" fillId="0" borderId="12" xfId="0" applyFont="1" applyBorder="1" applyAlignment="1">
      <alignment horizontal="center"/>
    </xf>
    <xf numFmtId="0" fontId="0" fillId="0" borderId="14" xfId="0" applyBorder="1" applyAlignment="1">
      <alignment horizontal="center"/>
    </xf>
    <xf numFmtId="0" fontId="24" fillId="0" borderId="13" xfId="0" applyFont="1" applyBorder="1" applyAlignment="1">
      <alignment horizontal="left" vertical="center" wrapText="1"/>
    </xf>
    <xf numFmtId="0" fontId="28" fillId="0" borderId="0" xfId="0" applyFont="1" applyAlignment="1">
      <alignment horizontal="left"/>
    </xf>
    <xf numFmtId="0" fontId="23" fillId="28" borderId="10" xfId="0" applyFont="1" applyFill="1" applyBorder="1" applyAlignment="1">
      <alignment horizontal="center" vertical="center"/>
    </xf>
    <xf numFmtId="0" fontId="23" fillId="27" borderId="10" xfId="0" applyFont="1" applyFill="1" applyBorder="1" applyAlignment="1">
      <alignment horizontal="center" vertical="center" wrapText="1"/>
    </xf>
    <xf numFmtId="0" fontId="23" fillId="29" borderId="10" xfId="0" applyFont="1" applyFill="1" applyBorder="1" applyAlignment="1">
      <alignment horizontal="justify" vertical="center" wrapText="1"/>
    </xf>
    <xf numFmtId="0" fontId="28" fillId="0" borderId="12" xfId="0" applyFont="1" applyBorder="1" applyAlignment="1">
      <alignment horizontal="center"/>
    </xf>
    <xf numFmtId="0" fontId="0" fillId="0" borderId="12" xfId="0" applyBorder="1" applyAlignment="1">
      <alignment horizontal="center"/>
    </xf>
    <xf numFmtId="0" fontId="24" fillId="0" borderId="10" xfId="0" applyFont="1" applyBorder="1" applyAlignment="1">
      <alignment horizontal="left"/>
    </xf>
    <xf numFmtId="0" fontId="24" fillId="0" borderId="10" xfId="0" applyFont="1" applyBorder="1" applyAlignment="1">
      <alignment horizontal="left" vertical="center"/>
    </xf>
    <xf numFmtId="0" fontId="0" fillId="0" borderId="11" xfId="0" applyBorder="1" applyAlignment="1">
      <alignment horizontal="center"/>
    </xf>
    <xf numFmtId="0" fontId="23" fillId="24" borderId="10" xfId="0" applyFont="1" applyFill="1" applyBorder="1" applyAlignment="1">
      <alignment horizontal="center"/>
    </xf>
    <xf numFmtId="0" fontId="23" fillId="25" borderId="10" xfId="0" applyFont="1" applyFill="1" applyBorder="1" applyAlignment="1">
      <alignment horizontal="center"/>
    </xf>
  </cellXfs>
  <cellStyles count="603">
    <cellStyle name="20% - Ênfase1 2" xfId="1" xr:uid="{00000000-0005-0000-0000-000006000000}"/>
    <cellStyle name="20% - Ênfase1 2 2" xfId="2" xr:uid="{00000000-0005-0000-0000-000007000000}"/>
    <cellStyle name="20% - Ênfase1 2 3" xfId="3" xr:uid="{00000000-0005-0000-0000-000008000000}"/>
    <cellStyle name="20% - Ênfase1 3" xfId="4" xr:uid="{00000000-0005-0000-0000-000009000000}"/>
    <cellStyle name="20% - Ênfase1 3 2" xfId="5" xr:uid="{00000000-0005-0000-0000-00000A000000}"/>
    <cellStyle name="20% - Ênfase2 2" xfId="6" xr:uid="{00000000-0005-0000-0000-00000B000000}"/>
    <cellStyle name="20% - Ênfase2 2 2" xfId="7" xr:uid="{00000000-0005-0000-0000-00000C000000}"/>
    <cellStyle name="20% - Ênfase2 2 3" xfId="8" xr:uid="{00000000-0005-0000-0000-00000D000000}"/>
    <cellStyle name="20% - Ênfase2 3" xfId="9" xr:uid="{00000000-0005-0000-0000-00000E000000}"/>
    <cellStyle name="20% - Ênfase2 3 2" xfId="10" xr:uid="{00000000-0005-0000-0000-00000F000000}"/>
    <cellStyle name="20% - Ênfase3 2" xfId="11" xr:uid="{00000000-0005-0000-0000-000010000000}"/>
    <cellStyle name="20% - Ênfase3 2 2" xfId="12" xr:uid="{00000000-0005-0000-0000-000011000000}"/>
    <cellStyle name="20% - Ênfase3 2 3" xfId="13" xr:uid="{00000000-0005-0000-0000-000012000000}"/>
    <cellStyle name="20% - Ênfase3 3" xfId="14" xr:uid="{00000000-0005-0000-0000-000013000000}"/>
    <cellStyle name="20% - Ênfase3 3 2" xfId="15" xr:uid="{00000000-0005-0000-0000-000014000000}"/>
    <cellStyle name="20% - Ênfase4 2" xfId="16" xr:uid="{00000000-0005-0000-0000-000015000000}"/>
    <cellStyle name="20% - Ênfase4 2 2" xfId="17" xr:uid="{00000000-0005-0000-0000-000016000000}"/>
    <cellStyle name="20% - Ênfase4 2 3" xfId="18" xr:uid="{00000000-0005-0000-0000-000017000000}"/>
    <cellStyle name="20% - Ênfase4 3" xfId="19" xr:uid="{00000000-0005-0000-0000-000018000000}"/>
    <cellStyle name="20% - Ênfase4 3 2" xfId="20" xr:uid="{00000000-0005-0000-0000-000019000000}"/>
    <cellStyle name="20% - Ênfase5 2" xfId="21" xr:uid="{00000000-0005-0000-0000-00001A000000}"/>
    <cellStyle name="20% - Ênfase5 2 2" xfId="22" xr:uid="{00000000-0005-0000-0000-00001B000000}"/>
    <cellStyle name="20% - Ênfase5 2 3" xfId="23" xr:uid="{00000000-0005-0000-0000-00001C000000}"/>
    <cellStyle name="20% - Ênfase5 3" xfId="24" xr:uid="{00000000-0005-0000-0000-00001D000000}"/>
    <cellStyle name="20% - Ênfase5 3 2" xfId="25" xr:uid="{00000000-0005-0000-0000-00001E000000}"/>
    <cellStyle name="20% - Ênfase6 2" xfId="26" xr:uid="{00000000-0005-0000-0000-00001F000000}"/>
    <cellStyle name="20% - Ênfase6 2 2" xfId="27" xr:uid="{00000000-0005-0000-0000-000020000000}"/>
    <cellStyle name="20% - Ênfase6 2 3" xfId="28" xr:uid="{00000000-0005-0000-0000-000021000000}"/>
    <cellStyle name="20% - Ênfase6 3" xfId="29" xr:uid="{00000000-0005-0000-0000-000022000000}"/>
    <cellStyle name="20% - Ênfase6 3 2" xfId="30" xr:uid="{00000000-0005-0000-0000-000023000000}"/>
    <cellStyle name="40% - Ênfase1 2" xfId="31" xr:uid="{00000000-0005-0000-0000-000024000000}"/>
    <cellStyle name="40% - Ênfase1 2 2" xfId="32" xr:uid="{00000000-0005-0000-0000-000025000000}"/>
    <cellStyle name="40% - Ênfase1 2 3" xfId="33" xr:uid="{00000000-0005-0000-0000-000026000000}"/>
    <cellStyle name="40% - Ênfase1 3" xfId="34" xr:uid="{00000000-0005-0000-0000-000027000000}"/>
    <cellStyle name="40% - Ênfase1 3 2" xfId="35" xr:uid="{00000000-0005-0000-0000-000028000000}"/>
    <cellStyle name="40% - Ênfase2 2" xfId="36" xr:uid="{00000000-0005-0000-0000-000029000000}"/>
    <cellStyle name="40% - Ênfase2 2 2" xfId="37" xr:uid="{00000000-0005-0000-0000-00002A000000}"/>
    <cellStyle name="40% - Ênfase2 2 3" xfId="38" xr:uid="{00000000-0005-0000-0000-00002B000000}"/>
    <cellStyle name="40% - Ênfase2 3" xfId="39" xr:uid="{00000000-0005-0000-0000-00002C000000}"/>
    <cellStyle name="40% - Ênfase2 3 2" xfId="40" xr:uid="{00000000-0005-0000-0000-00002D000000}"/>
    <cellStyle name="40% - Ênfase3 2" xfId="41" xr:uid="{00000000-0005-0000-0000-00002E000000}"/>
    <cellStyle name="40% - Ênfase3 2 2" xfId="42" xr:uid="{00000000-0005-0000-0000-00002F000000}"/>
    <cellStyle name="40% - Ênfase3 2 3" xfId="43" xr:uid="{00000000-0005-0000-0000-000030000000}"/>
    <cellStyle name="40% - Ênfase3 3" xfId="44" xr:uid="{00000000-0005-0000-0000-000031000000}"/>
    <cellStyle name="40% - Ênfase3 3 2" xfId="45" xr:uid="{00000000-0005-0000-0000-000032000000}"/>
    <cellStyle name="40% - Ênfase4 2" xfId="46" xr:uid="{00000000-0005-0000-0000-000033000000}"/>
    <cellStyle name="40% - Ênfase4 2 2" xfId="47" xr:uid="{00000000-0005-0000-0000-000034000000}"/>
    <cellStyle name="40% - Ênfase4 2 3" xfId="48" xr:uid="{00000000-0005-0000-0000-000035000000}"/>
    <cellStyle name="40% - Ênfase4 3" xfId="49" xr:uid="{00000000-0005-0000-0000-000036000000}"/>
    <cellStyle name="40% - Ênfase4 3 2" xfId="50" xr:uid="{00000000-0005-0000-0000-000037000000}"/>
    <cellStyle name="40% - Ênfase5 2" xfId="51" xr:uid="{00000000-0005-0000-0000-000038000000}"/>
    <cellStyle name="40% - Ênfase5 2 2" xfId="52" xr:uid="{00000000-0005-0000-0000-000039000000}"/>
    <cellStyle name="40% - Ênfase5 2 3" xfId="53" xr:uid="{00000000-0005-0000-0000-00003A000000}"/>
    <cellStyle name="40% - Ênfase5 3" xfId="54" xr:uid="{00000000-0005-0000-0000-00003B000000}"/>
    <cellStyle name="40% - Ênfase5 3 2" xfId="55" xr:uid="{00000000-0005-0000-0000-00003C000000}"/>
    <cellStyle name="40% - Ênfase6 2" xfId="56" xr:uid="{00000000-0005-0000-0000-00003D000000}"/>
    <cellStyle name="40% - Ênfase6 2 2" xfId="57" xr:uid="{00000000-0005-0000-0000-00003E000000}"/>
    <cellStyle name="40% - Ênfase6 2 3" xfId="58" xr:uid="{00000000-0005-0000-0000-00003F000000}"/>
    <cellStyle name="40% - Ênfase6 3" xfId="59" xr:uid="{00000000-0005-0000-0000-000040000000}"/>
    <cellStyle name="40% - Ênfase6 3 2" xfId="60" xr:uid="{00000000-0005-0000-0000-000041000000}"/>
    <cellStyle name="60% - Ênfase1 2" xfId="61" xr:uid="{00000000-0005-0000-0000-000042000000}"/>
    <cellStyle name="60% - Ênfase1 2 2" xfId="62" xr:uid="{00000000-0005-0000-0000-000043000000}"/>
    <cellStyle name="60% - Ênfase1 2 3" xfId="63" xr:uid="{00000000-0005-0000-0000-000044000000}"/>
    <cellStyle name="60% - Ênfase1 3" xfId="64" xr:uid="{00000000-0005-0000-0000-000045000000}"/>
    <cellStyle name="60% - Ênfase1 3 2" xfId="65" xr:uid="{00000000-0005-0000-0000-000046000000}"/>
    <cellStyle name="60% - Ênfase2 2" xfId="66" xr:uid="{00000000-0005-0000-0000-000047000000}"/>
    <cellStyle name="60% - Ênfase2 2 2" xfId="67" xr:uid="{00000000-0005-0000-0000-000048000000}"/>
    <cellStyle name="60% - Ênfase2 2 3" xfId="68" xr:uid="{00000000-0005-0000-0000-000049000000}"/>
    <cellStyle name="60% - Ênfase2 3" xfId="69" xr:uid="{00000000-0005-0000-0000-00004A000000}"/>
    <cellStyle name="60% - Ênfase2 3 2" xfId="70" xr:uid="{00000000-0005-0000-0000-00004B000000}"/>
    <cellStyle name="60% - Ênfase3 2" xfId="71" xr:uid="{00000000-0005-0000-0000-00004C000000}"/>
    <cellStyle name="60% - Ênfase3 2 2" xfId="72" xr:uid="{00000000-0005-0000-0000-00004D000000}"/>
    <cellStyle name="60% - Ênfase3 2 3" xfId="73" xr:uid="{00000000-0005-0000-0000-00004E000000}"/>
    <cellStyle name="60% - Ênfase3 3" xfId="74" xr:uid="{00000000-0005-0000-0000-00004F000000}"/>
    <cellStyle name="60% - Ênfase3 3 2" xfId="75" xr:uid="{00000000-0005-0000-0000-000050000000}"/>
    <cellStyle name="60% - Ênfase4 2" xfId="76" xr:uid="{00000000-0005-0000-0000-000051000000}"/>
    <cellStyle name="60% - Ênfase4 2 2" xfId="77" xr:uid="{00000000-0005-0000-0000-000052000000}"/>
    <cellStyle name="60% - Ênfase4 2 3" xfId="78" xr:uid="{00000000-0005-0000-0000-000053000000}"/>
    <cellStyle name="60% - Ênfase4 3" xfId="79" xr:uid="{00000000-0005-0000-0000-000054000000}"/>
    <cellStyle name="60% - Ênfase4 3 2" xfId="80" xr:uid="{00000000-0005-0000-0000-000055000000}"/>
    <cellStyle name="60% - Ênfase5 2" xfId="81" xr:uid="{00000000-0005-0000-0000-000056000000}"/>
    <cellStyle name="60% - Ênfase5 2 2" xfId="82" xr:uid="{00000000-0005-0000-0000-000057000000}"/>
    <cellStyle name="60% - Ênfase5 2 3" xfId="83" xr:uid="{00000000-0005-0000-0000-000058000000}"/>
    <cellStyle name="60% - Ênfase5 3" xfId="84" xr:uid="{00000000-0005-0000-0000-000059000000}"/>
    <cellStyle name="60% - Ênfase5 3 2" xfId="85" xr:uid="{00000000-0005-0000-0000-00005A000000}"/>
    <cellStyle name="60% - Ênfase6 2" xfId="86" xr:uid="{00000000-0005-0000-0000-00005B000000}"/>
    <cellStyle name="60% - Ênfase6 2 2" xfId="87" xr:uid="{00000000-0005-0000-0000-00005C000000}"/>
    <cellStyle name="60% - Ênfase6 2 3" xfId="88" xr:uid="{00000000-0005-0000-0000-00005D000000}"/>
    <cellStyle name="60% - Ênfase6 3" xfId="89" xr:uid="{00000000-0005-0000-0000-00005E000000}"/>
    <cellStyle name="60% - Ênfase6 3 2" xfId="90" xr:uid="{00000000-0005-0000-0000-00005F000000}"/>
    <cellStyle name="Bom 2" xfId="91" xr:uid="{00000000-0005-0000-0000-000060000000}"/>
    <cellStyle name="Bom 2 2" xfId="92" xr:uid="{00000000-0005-0000-0000-000061000000}"/>
    <cellStyle name="Bom 2 3" xfId="93" xr:uid="{00000000-0005-0000-0000-000062000000}"/>
    <cellStyle name="Bom 3" xfId="94" xr:uid="{00000000-0005-0000-0000-000063000000}"/>
    <cellStyle name="Bom 3 2" xfId="95" xr:uid="{00000000-0005-0000-0000-000064000000}"/>
    <cellStyle name="Cálculo 2" xfId="99" xr:uid="{00000000-0005-0000-0000-000068000000}"/>
    <cellStyle name="Cálculo 2 2" xfId="100" xr:uid="{00000000-0005-0000-0000-000069000000}"/>
    <cellStyle name="Cálculo 2 2 2" xfId="101" xr:uid="{00000000-0005-0000-0000-00006A000000}"/>
    <cellStyle name="Cálculo 2 2 3" xfId="102" xr:uid="{00000000-0005-0000-0000-00006B000000}"/>
    <cellStyle name="Cálculo 2 3" xfId="103" xr:uid="{00000000-0005-0000-0000-00006C000000}"/>
    <cellStyle name="Cálculo 2 4" xfId="104" xr:uid="{00000000-0005-0000-0000-00006D000000}"/>
    <cellStyle name="Cálculo 2 5" xfId="105" xr:uid="{00000000-0005-0000-0000-00006E000000}"/>
    <cellStyle name="Cálculo 3" xfId="106" xr:uid="{00000000-0005-0000-0000-00006F000000}"/>
    <cellStyle name="Cálculo 3 2" xfId="107" xr:uid="{00000000-0005-0000-0000-000070000000}"/>
    <cellStyle name="Cálculo 3 2 2" xfId="108" xr:uid="{00000000-0005-0000-0000-000071000000}"/>
    <cellStyle name="Cálculo 3 2 3" xfId="109" xr:uid="{00000000-0005-0000-0000-000072000000}"/>
    <cellStyle name="Cálculo 3 3" xfId="110" xr:uid="{00000000-0005-0000-0000-000073000000}"/>
    <cellStyle name="Cálculo 3 4" xfId="111" xr:uid="{00000000-0005-0000-0000-000074000000}"/>
    <cellStyle name="Cancel" xfId="96" xr:uid="{00000000-0005-0000-0000-000065000000}"/>
    <cellStyle name="Cancel 2" xfId="97" xr:uid="{00000000-0005-0000-0000-000066000000}"/>
    <cellStyle name="Cancel 3" xfId="98" xr:uid="{00000000-0005-0000-0000-000067000000}"/>
    <cellStyle name="Célula de Verificação 2" xfId="112" xr:uid="{00000000-0005-0000-0000-000075000000}"/>
    <cellStyle name="Célula de Verificação 2 2" xfId="113" xr:uid="{00000000-0005-0000-0000-000076000000}"/>
    <cellStyle name="Célula de Verificação 2 3" xfId="114" xr:uid="{00000000-0005-0000-0000-000077000000}"/>
    <cellStyle name="Célula de Verificação 3" xfId="115" xr:uid="{00000000-0005-0000-0000-000078000000}"/>
    <cellStyle name="Célula de Verificação 3 2" xfId="116" xr:uid="{00000000-0005-0000-0000-000079000000}"/>
    <cellStyle name="Célula Vinculada 2" xfId="117" xr:uid="{00000000-0005-0000-0000-00007A000000}"/>
    <cellStyle name="Célula Vinculada 2 2" xfId="118" xr:uid="{00000000-0005-0000-0000-00007B000000}"/>
    <cellStyle name="Célula Vinculada 3" xfId="119" xr:uid="{00000000-0005-0000-0000-00007C000000}"/>
    <cellStyle name="Célula Vinculada 3 2" xfId="120" xr:uid="{00000000-0005-0000-0000-00007D000000}"/>
    <cellStyle name="Ênfase1 2" xfId="573" xr:uid="{00000000-0005-0000-0000-000042020000}"/>
    <cellStyle name="Ênfase1 2 2" xfId="574" xr:uid="{00000000-0005-0000-0000-000043020000}"/>
    <cellStyle name="Ênfase1 2 3" xfId="575" xr:uid="{00000000-0005-0000-0000-000044020000}"/>
    <cellStyle name="Ênfase1 3" xfId="576" xr:uid="{00000000-0005-0000-0000-000045020000}"/>
    <cellStyle name="Ênfase1 3 2" xfId="577" xr:uid="{00000000-0005-0000-0000-000046020000}"/>
    <cellStyle name="Ênfase2 2" xfId="578" xr:uid="{00000000-0005-0000-0000-000047020000}"/>
    <cellStyle name="Ênfase2 2 2" xfId="579" xr:uid="{00000000-0005-0000-0000-000048020000}"/>
    <cellStyle name="Ênfase2 2 3" xfId="580" xr:uid="{00000000-0005-0000-0000-000049020000}"/>
    <cellStyle name="Ênfase2 3" xfId="581" xr:uid="{00000000-0005-0000-0000-00004A020000}"/>
    <cellStyle name="Ênfase2 3 2" xfId="582" xr:uid="{00000000-0005-0000-0000-00004B020000}"/>
    <cellStyle name="Ênfase3 2" xfId="583" xr:uid="{00000000-0005-0000-0000-00004C020000}"/>
    <cellStyle name="Ênfase3 2 2" xfId="584" xr:uid="{00000000-0005-0000-0000-00004D020000}"/>
    <cellStyle name="Ênfase3 2 3" xfId="585" xr:uid="{00000000-0005-0000-0000-00004E020000}"/>
    <cellStyle name="Ênfase3 3" xfId="586" xr:uid="{00000000-0005-0000-0000-00004F020000}"/>
    <cellStyle name="Ênfase3 3 2" xfId="587" xr:uid="{00000000-0005-0000-0000-000050020000}"/>
    <cellStyle name="Ênfase4 2" xfId="588" xr:uid="{00000000-0005-0000-0000-000051020000}"/>
    <cellStyle name="Ênfase4 2 2" xfId="589" xr:uid="{00000000-0005-0000-0000-000052020000}"/>
    <cellStyle name="Ênfase4 2 3" xfId="590" xr:uid="{00000000-0005-0000-0000-000053020000}"/>
    <cellStyle name="Ênfase4 3" xfId="591" xr:uid="{00000000-0005-0000-0000-000054020000}"/>
    <cellStyle name="Ênfase4 3 2" xfId="592" xr:uid="{00000000-0005-0000-0000-000055020000}"/>
    <cellStyle name="Ênfase5 2" xfId="593" xr:uid="{00000000-0005-0000-0000-000056020000}"/>
    <cellStyle name="Ênfase5 2 2" xfId="594" xr:uid="{00000000-0005-0000-0000-000057020000}"/>
    <cellStyle name="Ênfase5 2 3" xfId="595" xr:uid="{00000000-0005-0000-0000-000058020000}"/>
    <cellStyle name="Ênfase5 3" xfId="596" xr:uid="{00000000-0005-0000-0000-000059020000}"/>
    <cellStyle name="Ênfase5 3 2" xfId="597" xr:uid="{00000000-0005-0000-0000-00005A020000}"/>
    <cellStyle name="Ênfase6 2" xfId="598" xr:uid="{00000000-0005-0000-0000-00005B020000}"/>
    <cellStyle name="Ênfase6 2 2" xfId="599" xr:uid="{00000000-0005-0000-0000-00005C020000}"/>
    <cellStyle name="Ênfase6 2 3" xfId="600" xr:uid="{00000000-0005-0000-0000-00005D020000}"/>
    <cellStyle name="Ênfase6 3" xfId="601" xr:uid="{00000000-0005-0000-0000-00005E020000}"/>
    <cellStyle name="Ênfase6 3 2" xfId="602" xr:uid="{00000000-0005-0000-0000-00005F020000}"/>
    <cellStyle name="Entrada 2" xfId="121" xr:uid="{00000000-0005-0000-0000-00007E000000}"/>
    <cellStyle name="Entrada 2 2" xfId="122" xr:uid="{00000000-0005-0000-0000-00007F000000}"/>
    <cellStyle name="Entrada 2 2 2" xfId="123" xr:uid="{00000000-0005-0000-0000-000080000000}"/>
    <cellStyle name="Entrada 2 2 3" xfId="124" xr:uid="{00000000-0005-0000-0000-000081000000}"/>
    <cellStyle name="Entrada 2 3" xfId="125" xr:uid="{00000000-0005-0000-0000-000082000000}"/>
    <cellStyle name="Entrada 2 4" xfId="126" xr:uid="{00000000-0005-0000-0000-000083000000}"/>
    <cellStyle name="Entrada 2 5" xfId="127" xr:uid="{00000000-0005-0000-0000-000084000000}"/>
    <cellStyle name="Entrada 3" xfId="128" xr:uid="{00000000-0005-0000-0000-000085000000}"/>
    <cellStyle name="Entrada 3 2" xfId="129" xr:uid="{00000000-0005-0000-0000-000086000000}"/>
    <cellStyle name="Entrada 3 2 2" xfId="130" xr:uid="{00000000-0005-0000-0000-000087000000}"/>
    <cellStyle name="Entrada 3 2 3" xfId="131" xr:uid="{00000000-0005-0000-0000-000088000000}"/>
    <cellStyle name="Entrada 3 3" xfId="132" xr:uid="{00000000-0005-0000-0000-000089000000}"/>
    <cellStyle name="Entrada 3 4" xfId="133" xr:uid="{00000000-0005-0000-0000-00008A000000}"/>
    <cellStyle name="Hyperlink 2" xfId="134" xr:uid="{00000000-0005-0000-0000-00008B000000}"/>
    <cellStyle name="Hyperlink 2 2" xfId="135" xr:uid="{00000000-0005-0000-0000-00008C000000}"/>
    <cellStyle name="Incorreto 2" xfId="136" xr:uid="{00000000-0005-0000-0000-00008D000000}"/>
    <cellStyle name="Incorreto 2 2" xfId="137" xr:uid="{00000000-0005-0000-0000-00008E000000}"/>
    <cellStyle name="Incorreto 2 3" xfId="138" xr:uid="{00000000-0005-0000-0000-00008F000000}"/>
    <cellStyle name="Incorreto 3" xfId="139" xr:uid="{00000000-0005-0000-0000-000090000000}"/>
    <cellStyle name="Incorreto 3 2" xfId="140" xr:uid="{00000000-0005-0000-0000-000091000000}"/>
    <cellStyle name="Moeda 10" xfId="141" xr:uid="{00000000-0005-0000-0000-000092000000}"/>
    <cellStyle name="Moeda 10 2" xfId="142" xr:uid="{00000000-0005-0000-0000-000093000000}"/>
    <cellStyle name="Moeda 10 2 2" xfId="143" xr:uid="{00000000-0005-0000-0000-000094000000}"/>
    <cellStyle name="Moeda 10 2 2 2" xfId="144" xr:uid="{00000000-0005-0000-0000-000095000000}"/>
    <cellStyle name="Moeda 10 2 3" xfId="145" xr:uid="{00000000-0005-0000-0000-000096000000}"/>
    <cellStyle name="Moeda 10 2 3 2" xfId="146" xr:uid="{00000000-0005-0000-0000-000097000000}"/>
    <cellStyle name="Moeda 10 3" xfId="147" xr:uid="{00000000-0005-0000-0000-000098000000}"/>
    <cellStyle name="Moeda 10 3 2" xfId="148" xr:uid="{00000000-0005-0000-0000-000099000000}"/>
    <cellStyle name="Moeda 10 4" xfId="149" xr:uid="{00000000-0005-0000-0000-00009A000000}"/>
    <cellStyle name="Moeda 10 4 2" xfId="150" xr:uid="{00000000-0005-0000-0000-00009B000000}"/>
    <cellStyle name="Moeda 10 5" xfId="151" xr:uid="{00000000-0005-0000-0000-00009C000000}"/>
    <cellStyle name="Moeda 11" xfId="152" xr:uid="{00000000-0005-0000-0000-00009D000000}"/>
    <cellStyle name="Moeda 11 2" xfId="153" xr:uid="{00000000-0005-0000-0000-00009E000000}"/>
    <cellStyle name="Moeda 11 2 2" xfId="154" xr:uid="{00000000-0005-0000-0000-00009F000000}"/>
    <cellStyle name="Moeda 11 2 2 2" xfId="155" xr:uid="{00000000-0005-0000-0000-0000A0000000}"/>
    <cellStyle name="Moeda 11 2 3" xfId="156" xr:uid="{00000000-0005-0000-0000-0000A1000000}"/>
    <cellStyle name="Moeda 11 2 3 2" xfId="157" xr:uid="{00000000-0005-0000-0000-0000A2000000}"/>
    <cellStyle name="Moeda 11 3" xfId="158" xr:uid="{00000000-0005-0000-0000-0000A3000000}"/>
    <cellStyle name="Moeda 11 3 2" xfId="159" xr:uid="{00000000-0005-0000-0000-0000A4000000}"/>
    <cellStyle name="Moeda 11 4" xfId="160" xr:uid="{00000000-0005-0000-0000-0000A5000000}"/>
    <cellStyle name="Moeda 11 4 2" xfId="161" xr:uid="{00000000-0005-0000-0000-0000A6000000}"/>
    <cellStyle name="Moeda 12" xfId="162" xr:uid="{00000000-0005-0000-0000-0000A7000000}"/>
    <cellStyle name="Moeda 12 2" xfId="163" xr:uid="{00000000-0005-0000-0000-0000A8000000}"/>
    <cellStyle name="Moeda 12 2 2" xfId="164" xr:uid="{00000000-0005-0000-0000-0000A9000000}"/>
    <cellStyle name="Moeda 12 3" xfId="165" xr:uid="{00000000-0005-0000-0000-0000AA000000}"/>
    <cellStyle name="Moeda 12 3 2" xfId="166" xr:uid="{00000000-0005-0000-0000-0000AB000000}"/>
    <cellStyle name="Moeda 13" xfId="167" xr:uid="{00000000-0005-0000-0000-0000AC000000}"/>
    <cellStyle name="Moeda 13 2" xfId="168" xr:uid="{00000000-0005-0000-0000-0000AD000000}"/>
    <cellStyle name="Moeda 13 2 2" xfId="169" xr:uid="{00000000-0005-0000-0000-0000AE000000}"/>
    <cellStyle name="Moeda 13 3" xfId="170" xr:uid="{00000000-0005-0000-0000-0000AF000000}"/>
    <cellStyle name="Moeda 13 3 2" xfId="171" xr:uid="{00000000-0005-0000-0000-0000B0000000}"/>
    <cellStyle name="Moeda 14" xfId="172" xr:uid="{00000000-0005-0000-0000-0000B1000000}"/>
    <cellStyle name="Moeda 14 2" xfId="173" xr:uid="{00000000-0005-0000-0000-0000B2000000}"/>
    <cellStyle name="Moeda 15" xfId="174" xr:uid="{00000000-0005-0000-0000-0000B3000000}"/>
    <cellStyle name="Moeda 15 2" xfId="175" xr:uid="{00000000-0005-0000-0000-0000B4000000}"/>
    <cellStyle name="Moeda 2" xfId="176" xr:uid="{00000000-0005-0000-0000-0000B5000000}"/>
    <cellStyle name="Moeda 2 2" xfId="177" xr:uid="{00000000-0005-0000-0000-0000B6000000}"/>
    <cellStyle name="Moeda 2 2 2" xfId="178" xr:uid="{00000000-0005-0000-0000-0000B7000000}"/>
    <cellStyle name="Moeda 2 2 2 2" xfId="179" xr:uid="{00000000-0005-0000-0000-0000B8000000}"/>
    <cellStyle name="Moeda 2 2 2 2 2" xfId="180" xr:uid="{00000000-0005-0000-0000-0000B9000000}"/>
    <cellStyle name="Moeda 2 2 2 3" xfId="181" xr:uid="{00000000-0005-0000-0000-0000BA000000}"/>
    <cellStyle name="Moeda 2 2 2 3 2" xfId="182" xr:uid="{00000000-0005-0000-0000-0000BB000000}"/>
    <cellStyle name="Moeda 2 2 2 4" xfId="183" xr:uid="{00000000-0005-0000-0000-0000BC000000}"/>
    <cellStyle name="Moeda 2 2 3" xfId="184" xr:uid="{00000000-0005-0000-0000-0000BD000000}"/>
    <cellStyle name="Moeda 2 2 3 2" xfId="185" xr:uid="{00000000-0005-0000-0000-0000BE000000}"/>
    <cellStyle name="Moeda 2 2 4" xfId="186" xr:uid="{00000000-0005-0000-0000-0000BF000000}"/>
    <cellStyle name="Moeda 2 2 4 2" xfId="187" xr:uid="{00000000-0005-0000-0000-0000C0000000}"/>
    <cellStyle name="Moeda 2 2 5" xfId="188" xr:uid="{00000000-0005-0000-0000-0000C1000000}"/>
    <cellStyle name="Moeda 2 3" xfId="189" xr:uid="{00000000-0005-0000-0000-0000C2000000}"/>
    <cellStyle name="Moeda 2 3 2" xfId="190" xr:uid="{00000000-0005-0000-0000-0000C3000000}"/>
    <cellStyle name="Moeda 2 3 2 2" xfId="191" xr:uid="{00000000-0005-0000-0000-0000C4000000}"/>
    <cellStyle name="Moeda 2 3 3" xfId="192" xr:uid="{00000000-0005-0000-0000-0000C5000000}"/>
    <cellStyle name="Moeda 2 3 3 2" xfId="193" xr:uid="{00000000-0005-0000-0000-0000C6000000}"/>
    <cellStyle name="Moeda 2 3 4" xfId="194" xr:uid="{00000000-0005-0000-0000-0000C7000000}"/>
    <cellStyle name="Moeda 2 4" xfId="195" xr:uid="{00000000-0005-0000-0000-0000C8000000}"/>
    <cellStyle name="Moeda 2 4 2" xfId="196" xr:uid="{00000000-0005-0000-0000-0000C9000000}"/>
    <cellStyle name="Moeda 2 4 2 2" xfId="197" xr:uid="{00000000-0005-0000-0000-0000CA000000}"/>
    <cellStyle name="Moeda 2 4 2 2 2" xfId="198" xr:uid="{00000000-0005-0000-0000-0000CB000000}"/>
    <cellStyle name="Moeda 2 4 2 3" xfId="199" xr:uid="{00000000-0005-0000-0000-0000CC000000}"/>
    <cellStyle name="Moeda 2 4 2 4" xfId="200" xr:uid="{00000000-0005-0000-0000-0000CD000000}"/>
    <cellStyle name="Moeda 2 4 3" xfId="201" xr:uid="{00000000-0005-0000-0000-0000CE000000}"/>
    <cellStyle name="Moeda 2 4 4" xfId="202" xr:uid="{00000000-0005-0000-0000-0000CF000000}"/>
    <cellStyle name="Moeda 2 5" xfId="203" xr:uid="{00000000-0005-0000-0000-0000D0000000}"/>
    <cellStyle name="Moeda 2 5 2" xfId="204" xr:uid="{00000000-0005-0000-0000-0000D1000000}"/>
    <cellStyle name="Moeda 2 5 2 2" xfId="205" xr:uid="{00000000-0005-0000-0000-0000D2000000}"/>
    <cellStyle name="Moeda 2 5 3" xfId="206" xr:uid="{00000000-0005-0000-0000-0000D3000000}"/>
    <cellStyle name="Moeda 2 5 3 2" xfId="207" xr:uid="{00000000-0005-0000-0000-0000D4000000}"/>
    <cellStyle name="Moeda 2 5 4" xfId="208" xr:uid="{00000000-0005-0000-0000-0000D5000000}"/>
    <cellStyle name="Moeda 2 5 5" xfId="209" xr:uid="{00000000-0005-0000-0000-0000D6000000}"/>
    <cellStyle name="Moeda 2 6" xfId="210" xr:uid="{00000000-0005-0000-0000-0000D7000000}"/>
    <cellStyle name="Moeda 2 6 2" xfId="211" xr:uid="{00000000-0005-0000-0000-0000D8000000}"/>
    <cellStyle name="Moeda 2 7" xfId="212" xr:uid="{00000000-0005-0000-0000-0000D9000000}"/>
    <cellStyle name="Moeda 2 7 2" xfId="213" xr:uid="{00000000-0005-0000-0000-0000DA000000}"/>
    <cellStyle name="Moeda 2 8" xfId="214" xr:uid="{00000000-0005-0000-0000-0000DB000000}"/>
    <cellStyle name="Moeda 3" xfId="215" xr:uid="{00000000-0005-0000-0000-0000DC000000}"/>
    <cellStyle name="Moeda 3 2" xfId="216" xr:uid="{00000000-0005-0000-0000-0000DD000000}"/>
    <cellStyle name="Moeda 3 2 2" xfId="217" xr:uid="{00000000-0005-0000-0000-0000DE000000}"/>
    <cellStyle name="Moeda 3 2 3" xfId="218" xr:uid="{00000000-0005-0000-0000-0000DF000000}"/>
    <cellStyle name="Moeda 3 3" xfId="219" xr:uid="{00000000-0005-0000-0000-0000E0000000}"/>
    <cellStyle name="Moeda 3 4" xfId="220" xr:uid="{00000000-0005-0000-0000-0000E1000000}"/>
    <cellStyle name="Moeda 4" xfId="221" xr:uid="{00000000-0005-0000-0000-0000E2000000}"/>
    <cellStyle name="Moeda 4 2" xfId="222" xr:uid="{00000000-0005-0000-0000-0000E3000000}"/>
    <cellStyle name="Moeda 4 2 2" xfId="223" xr:uid="{00000000-0005-0000-0000-0000E4000000}"/>
    <cellStyle name="Moeda 4 2 2 2" xfId="224" xr:uid="{00000000-0005-0000-0000-0000E5000000}"/>
    <cellStyle name="Moeda 4 2 3" xfId="225" xr:uid="{00000000-0005-0000-0000-0000E6000000}"/>
    <cellStyle name="Moeda 4 3" xfId="226" xr:uid="{00000000-0005-0000-0000-0000E7000000}"/>
    <cellStyle name="Moeda 4 3 2" xfId="227" xr:uid="{00000000-0005-0000-0000-0000E8000000}"/>
    <cellStyle name="Moeda 4 4" xfId="228" xr:uid="{00000000-0005-0000-0000-0000E9000000}"/>
    <cellStyle name="Moeda 4 4 2" xfId="229" xr:uid="{00000000-0005-0000-0000-0000EA000000}"/>
    <cellStyle name="Moeda 5" xfId="230" xr:uid="{00000000-0005-0000-0000-0000EB000000}"/>
    <cellStyle name="Moeda 5 2" xfId="231" xr:uid="{00000000-0005-0000-0000-0000EC000000}"/>
    <cellStyle name="Moeda 5 2 2" xfId="232" xr:uid="{00000000-0005-0000-0000-0000ED000000}"/>
    <cellStyle name="Moeda 5 2 2 2" xfId="233" xr:uid="{00000000-0005-0000-0000-0000EE000000}"/>
    <cellStyle name="Moeda 5 2 3" xfId="234" xr:uid="{00000000-0005-0000-0000-0000EF000000}"/>
    <cellStyle name="Moeda 5 3" xfId="235" xr:uid="{00000000-0005-0000-0000-0000F0000000}"/>
    <cellStyle name="Moeda 5 3 2" xfId="236" xr:uid="{00000000-0005-0000-0000-0000F1000000}"/>
    <cellStyle name="Moeda 5 4" xfId="237" xr:uid="{00000000-0005-0000-0000-0000F2000000}"/>
    <cellStyle name="Moeda 6" xfId="238" xr:uid="{00000000-0005-0000-0000-0000F3000000}"/>
    <cellStyle name="Moeda 6 2" xfId="239" xr:uid="{00000000-0005-0000-0000-0000F4000000}"/>
    <cellStyle name="Moeda 6 3" xfId="240" xr:uid="{00000000-0005-0000-0000-0000F5000000}"/>
    <cellStyle name="Moeda 6 4" xfId="241" xr:uid="{00000000-0005-0000-0000-0000F6000000}"/>
    <cellStyle name="Moeda 7" xfId="242" xr:uid="{00000000-0005-0000-0000-0000F7000000}"/>
    <cellStyle name="Moeda 7 2" xfId="243" xr:uid="{00000000-0005-0000-0000-0000F8000000}"/>
    <cellStyle name="Moeda 7 2 2" xfId="244" xr:uid="{00000000-0005-0000-0000-0000F9000000}"/>
    <cellStyle name="Moeda 7 2 2 2" xfId="245" xr:uid="{00000000-0005-0000-0000-0000FA000000}"/>
    <cellStyle name="Moeda 7 2 2 2 2" xfId="246" xr:uid="{00000000-0005-0000-0000-0000FB000000}"/>
    <cellStyle name="Moeda 7 2 2 3" xfId="247" xr:uid="{00000000-0005-0000-0000-0000FC000000}"/>
    <cellStyle name="Moeda 7 2 2 3 2" xfId="248" xr:uid="{00000000-0005-0000-0000-0000FD000000}"/>
    <cellStyle name="Moeda 7 2 3" xfId="249" xr:uid="{00000000-0005-0000-0000-0000FE000000}"/>
    <cellStyle name="Moeda 7 2 3 2" xfId="250" xr:uid="{00000000-0005-0000-0000-0000FF000000}"/>
    <cellStyle name="Moeda 7 2 3 2 2" xfId="251" xr:uid="{00000000-0005-0000-0000-000000010000}"/>
    <cellStyle name="Moeda 7 2 3 3" xfId="252" xr:uid="{00000000-0005-0000-0000-000001010000}"/>
    <cellStyle name="Moeda 7 2 3 3 2" xfId="253" xr:uid="{00000000-0005-0000-0000-000002010000}"/>
    <cellStyle name="Moeda 7 2 4" xfId="254" xr:uid="{00000000-0005-0000-0000-000003010000}"/>
    <cellStyle name="Moeda 7 2 4 2" xfId="255" xr:uid="{00000000-0005-0000-0000-000004010000}"/>
    <cellStyle name="Moeda 7 2 5" xfId="256" xr:uid="{00000000-0005-0000-0000-000005010000}"/>
    <cellStyle name="Moeda 7 2 5 2" xfId="257" xr:uid="{00000000-0005-0000-0000-000006010000}"/>
    <cellStyle name="Moeda 7 3" xfId="258" xr:uid="{00000000-0005-0000-0000-000007010000}"/>
    <cellStyle name="Moeda 7 3 2" xfId="259" xr:uid="{00000000-0005-0000-0000-000008010000}"/>
    <cellStyle name="Moeda 7 3 2 2" xfId="260" xr:uid="{00000000-0005-0000-0000-000009010000}"/>
    <cellStyle name="Moeda 7 3 3" xfId="261" xr:uid="{00000000-0005-0000-0000-00000A010000}"/>
    <cellStyle name="Moeda 7 3 3 2" xfId="262" xr:uid="{00000000-0005-0000-0000-00000B010000}"/>
    <cellStyle name="Moeda 7 4" xfId="263" xr:uid="{00000000-0005-0000-0000-00000C010000}"/>
    <cellStyle name="Moeda 7 4 2" xfId="264" xr:uid="{00000000-0005-0000-0000-00000D010000}"/>
    <cellStyle name="Moeda 8" xfId="265" xr:uid="{00000000-0005-0000-0000-00000E010000}"/>
    <cellStyle name="Moeda 8 2" xfId="266" xr:uid="{00000000-0005-0000-0000-00000F010000}"/>
    <cellStyle name="Moeda 8 2 2" xfId="267" xr:uid="{00000000-0005-0000-0000-000010010000}"/>
    <cellStyle name="Moeda 8 2 2 2" xfId="268" xr:uid="{00000000-0005-0000-0000-000011010000}"/>
    <cellStyle name="Moeda 8 2 3" xfId="269" xr:uid="{00000000-0005-0000-0000-000012010000}"/>
    <cellStyle name="Moeda 8 2 3 2" xfId="270" xr:uid="{00000000-0005-0000-0000-000013010000}"/>
    <cellStyle name="Moeda 8 3" xfId="271" xr:uid="{00000000-0005-0000-0000-000014010000}"/>
    <cellStyle name="Moeda 8 3 2" xfId="272" xr:uid="{00000000-0005-0000-0000-000015010000}"/>
    <cellStyle name="Moeda 8 4" xfId="273" xr:uid="{00000000-0005-0000-0000-000016010000}"/>
    <cellStyle name="Moeda 8 4 2" xfId="274" xr:uid="{00000000-0005-0000-0000-000017010000}"/>
    <cellStyle name="Moeda 8 5" xfId="275" xr:uid="{00000000-0005-0000-0000-000018010000}"/>
    <cellStyle name="Moeda 9" xfId="276" xr:uid="{00000000-0005-0000-0000-000019010000}"/>
    <cellStyle name="Moeda 9 2" xfId="277" xr:uid="{00000000-0005-0000-0000-00001A010000}"/>
    <cellStyle name="Moeda 9 2 2" xfId="278" xr:uid="{00000000-0005-0000-0000-00001B010000}"/>
    <cellStyle name="Moeda 9 2 2 2" xfId="279" xr:uid="{00000000-0005-0000-0000-00001C010000}"/>
    <cellStyle name="Moeda 9 2 3" xfId="280" xr:uid="{00000000-0005-0000-0000-00001D010000}"/>
    <cellStyle name="Moeda 9 2 3 2" xfId="281" xr:uid="{00000000-0005-0000-0000-00001E010000}"/>
    <cellStyle name="Moeda 9 3" xfId="282" xr:uid="{00000000-0005-0000-0000-00001F010000}"/>
    <cellStyle name="Moeda 9 3 2" xfId="283" xr:uid="{00000000-0005-0000-0000-000020010000}"/>
    <cellStyle name="Moeda 9 4" xfId="284" xr:uid="{00000000-0005-0000-0000-000021010000}"/>
    <cellStyle name="Moeda 9 4 2" xfId="285" xr:uid="{00000000-0005-0000-0000-000022010000}"/>
    <cellStyle name="Moeda 9 5" xfId="286" xr:uid="{00000000-0005-0000-0000-000023010000}"/>
    <cellStyle name="Neutra 2" xfId="287" xr:uid="{00000000-0005-0000-0000-000024010000}"/>
    <cellStyle name="Neutra 2 2" xfId="288" xr:uid="{00000000-0005-0000-0000-000025010000}"/>
    <cellStyle name="Neutra 2 3" xfId="289" xr:uid="{00000000-0005-0000-0000-000026010000}"/>
    <cellStyle name="Neutra 3" xfId="290" xr:uid="{00000000-0005-0000-0000-000027010000}"/>
    <cellStyle name="Neutra 3 2" xfId="291" xr:uid="{00000000-0005-0000-0000-000028010000}"/>
    <cellStyle name="Normal" xfId="0" builtinId="0"/>
    <cellStyle name="Normal 2" xfId="292" xr:uid="{00000000-0005-0000-0000-000029010000}"/>
    <cellStyle name="Normal 2 13" xfId="293" xr:uid="{00000000-0005-0000-0000-00002A010000}"/>
    <cellStyle name="Normal 2 15" xfId="294" xr:uid="{00000000-0005-0000-0000-00002B010000}"/>
    <cellStyle name="Normal 2 2" xfId="295" xr:uid="{00000000-0005-0000-0000-00002C010000}"/>
    <cellStyle name="Normal 2 2 2" xfId="296" xr:uid="{00000000-0005-0000-0000-00002D010000}"/>
    <cellStyle name="Normal 2 3" xfId="297" xr:uid="{00000000-0005-0000-0000-00002E010000}"/>
    <cellStyle name="Normal 2 3 2" xfId="298" xr:uid="{00000000-0005-0000-0000-00002F010000}"/>
    <cellStyle name="Normal 2 3 3" xfId="299" xr:uid="{00000000-0005-0000-0000-000030010000}"/>
    <cellStyle name="Normal 2 4" xfId="300" xr:uid="{00000000-0005-0000-0000-000031010000}"/>
    <cellStyle name="Normal 2 5" xfId="301" xr:uid="{00000000-0005-0000-0000-000032010000}"/>
    <cellStyle name="Normal 2 6" xfId="302" xr:uid="{00000000-0005-0000-0000-000033010000}"/>
    <cellStyle name="Normal 2 7" xfId="303" xr:uid="{00000000-0005-0000-0000-000034010000}"/>
    <cellStyle name="Normal 2 8" xfId="304" xr:uid="{00000000-0005-0000-0000-000035010000}"/>
    <cellStyle name="Normal 2 9" xfId="305" xr:uid="{00000000-0005-0000-0000-000036010000}"/>
    <cellStyle name="Normal 3" xfId="306" xr:uid="{00000000-0005-0000-0000-000037010000}"/>
    <cellStyle name="Normal 3 2" xfId="307" xr:uid="{00000000-0005-0000-0000-000038010000}"/>
    <cellStyle name="Normal 3 2 2" xfId="308" xr:uid="{00000000-0005-0000-0000-000039010000}"/>
    <cellStyle name="Normal 3 2 2 2" xfId="309" xr:uid="{00000000-0005-0000-0000-00003A010000}"/>
    <cellStyle name="Normal 3 2 2 3" xfId="310" xr:uid="{00000000-0005-0000-0000-00003B010000}"/>
    <cellStyle name="Normal 3 2 3" xfId="311" xr:uid="{00000000-0005-0000-0000-00003C010000}"/>
    <cellStyle name="Normal 3 2 3 2" xfId="312" xr:uid="{00000000-0005-0000-0000-00003D010000}"/>
    <cellStyle name="Normal 3 2 3 3" xfId="313" xr:uid="{00000000-0005-0000-0000-00003E010000}"/>
    <cellStyle name="Normal 3 2 4" xfId="314" xr:uid="{00000000-0005-0000-0000-00003F010000}"/>
    <cellStyle name="Normal 3 2 5" xfId="315" xr:uid="{00000000-0005-0000-0000-000040010000}"/>
    <cellStyle name="Normal 3 2 6" xfId="316" xr:uid="{00000000-0005-0000-0000-000041010000}"/>
    <cellStyle name="Normal 3 3" xfId="317" xr:uid="{00000000-0005-0000-0000-000042010000}"/>
    <cellStyle name="Normal 3 4" xfId="318" xr:uid="{00000000-0005-0000-0000-000043010000}"/>
    <cellStyle name="Normal 3 5" xfId="319" xr:uid="{00000000-0005-0000-0000-000044010000}"/>
    <cellStyle name="Normal 3 6" xfId="320" xr:uid="{00000000-0005-0000-0000-000045010000}"/>
    <cellStyle name="Normal 4" xfId="321" xr:uid="{00000000-0005-0000-0000-000046010000}"/>
    <cellStyle name="Normal 4 2" xfId="322" xr:uid="{00000000-0005-0000-0000-000047010000}"/>
    <cellStyle name="Normal 4 3" xfId="323" xr:uid="{00000000-0005-0000-0000-000048010000}"/>
    <cellStyle name="Normal 5" xfId="324" xr:uid="{00000000-0005-0000-0000-000049010000}"/>
    <cellStyle name="Normal 5 2" xfId="325" xr:uid="{00000000-0005-0000-0000-00004A010000}"/>
    <cellStyle name="Normal 5 2 2" xfId="326" xr:uid="{00000000-0005-0000-0000-00004B010000}"/>
    <cellStyle name="Normal 5 3" xfId="327" xr:uid="{00000000-0005-0000-0000-00004C010000}"/>
    <cellStyle name="Normal 5 4" xfId="328" xr:uid="{00000000-0005-0000-0000-00004D010000}"/>
    <cellStyle name="Normal 5 5" xfId="329" xr:uid="{00000000-0005-0000-0000-00004E010000}"/>
    <cellStyle name="Normal 6" xfId="330" xr:uid="{00000000-0005-0000-0000-00004F010000}"/>
    <cellStyle name="Normal 6 2" xfId="331" xr:uid="{00000000-0005-0000-0000-000050010000}"/>
    <cellStyle name="Normal 6 2 2" xfId="332" xr:uid="{00000000-0005-0000-0000-000051010000}"/>
    <cellStyle name="Normal 6 2 3" xfId="333" xr:uid="{00000000-0005-0000-0000-000052010000}"/>
    <cellStyle name="Normal 6 3" xfId="334" xr:uid="{00000000-0005-0000-0000-000053010000}"/>
    <cellStyle name="Normal 6 3 2" xfId="335" xr:uid="{00000000-0005-0000-0000-000054010000}"/>
    <cellStyle name="Normal 6 3 3" xfId="336" xr:uid="{00000000-0005-0000-0000-000055010000}"/>
    <cellStyle name="Normal 7" xfId="337" xr:uid="{00000000-0005-0000-0000-000056010000}"/>
    <cellStyle name="Normal 7 2" xfId="338" xr:uid="{00000000-0005-0000-0000-000057010000}"/>
    <cellStyle name="Normal 7 3" xfId="339" xr:uid="{00000000-0005-0000-0000-000058010000}"/>
    <cellStyle name="Normal 8" xfId="340" xr:uid="{00000000-0005-0000-0000-000059010000}"/>
    <cellStyle name="Normal 8 2" xfId="341" xr:uid="{00000000-0005-0000-0000-00005A010000}"/>
    <cellStyle name="Normal 8 2 2" xfId="342" xr:uid="{00000000-0005-0000-0000-00005B010000}"/>
    <cellStyle name="Normal 8 2 3" xfId="343" xr:uid="{00000000-0005-0000-0000-00005C010000}"/>
    <cellStyle name="Normal 8 2 4" xfId="344" xr:uid="{00000000-0005-0000-0000-00005D010000}"/>
    <cellStyle name="Normal 8 3" xfId="345" xr:uid="{00000000-0005-0000-0000-00005E010000}"/>
    <cellStyle name="Normal 8 3 2" xfId="346" xr:uid="{00000000-0005-0000-0000-00005F010000}"/>
    <cellStyle name="Normal 8 3 3" xfId="347" xr:uid="{00000000-0005-0000-0000-000060010000}"/>
    <cellStyle name="Normal 8 4" xfId="348" xr:uid="{00000000-0005-0000-0000-000061010000}"/>
    <cellStyle name="Normal 8 5" xfId="349" xr:uid="{00000000-0005-0000-0000-000062010000}"/>
    <cellStyle name="Normal 9" xfId="350" xr:uid="{00000000-0005-0000-0000-000063010000}"/>
    <cellStyle name="Nota 2" xfId="351" xr:uid="{00000000-0005-0000-0000-000064010000}"/>
    <cellStyle name="Nota 2 2" xfId="352" xr:uid="{00000000-0005-0000-0000-000065010000}"/>
    <cellStyle name="Nota 2 2 2" xfId="353" xr:uid="{00000000-0005-0000-0000-000066010000}"/>
    <cellStyle name="Nota 2 3" xfId="354" xr:uid="{00000000-0005-0000-0000-000067010000}"/>
    <cellStyle name="Nota 2 4" xfId="355" xr:uid="{00000000-0005-0000-0000-000068010000}"/>
    <cellStyle name="Nota 3" xfId="356" xr:uid="{00000000-0005-0000-0000-000069010000}"/>
    <cellStyle name="Nota 3 2" xfId="357" xr:uid="{00000000-0005-0000-0000-00006A010000}"/>
    <cellStyle name="Nota 3 2 2" xfId="358" xr:uid="{00000000-0005-0000-0000-00006B010000}"/>
    <cellStyle name="Nota 3 3" xfId="359" xr:uid="{00000000-0005-0000-0000-00006C010000}"/>
    <cellStyle name="Porcentagem 10" xfId="360" xr:uid="{00000000-0005-0000-0000-00006D010000}"/>
    <cellStyle name="Porcentagem 10 2" xfId="361" xr:uid="{00000000-0005-0000-0000-00006E010000}"/>
    <cellStyle name="Porcentagem 10 2 2" xfId="362" xr:uid="{00000000-0005-0000-0000-00006F010000}"/>
    <cellStyle name="Porcentagem 10 2 3" xfId="363" xr:uid="{00000000-0005-0000-0000-000070010000}"/>
    <cellStyle name="Porcentagem 10 2 4" xfId="364" xr:uid="{00000000-0005-0000-0000-000071010000}"/>
    <cellStyle name="Porcentagem 10 3" xfId="365" xr:uid="{00000000-0005-0000-0000-000072010000}"/>
    <cellStyle name="Porcentagem 10 3 2" xfId="366" xr:uid="{00000000-0005-0000-0000-000073010000}"/>
    <cellStyle name="Porcentagem 10 3 3" xfId="367" xr:uid="{00000000-0005-0000-0000-000074010000}"/>
    <cellStyle name="Porcentagem 11" xfId="368" xr:uid="{00000000-0005-0000-0000-000075010000}"/>
    <cellStyle name="Porcentagem 11 2" xfId="369" xr:uid="{00000000-0005-0000-0000-000076010000}"/>
    <cellStyle name="Porcentagem 11 3" xfId="370" xr:uid="{00000000-0005-0000-0000-000077010000}"/>
    <cellStyle name="Porcentagem 12" xfId="371" xr:uid="{00000000-0005-0000-0000-000078010000}"/>
    <cellStyle name="Porcentagem 12 2" xfId="372" xr:uid="{00000000-0005-0000-0000-000079010000}"/>
    <cellStyle name="Porcentagem 13" xfId="373" xr:uid="{00000000-0005-0000-0000-00007A010000}"/>
    <cellStyle name="Porcentagem 13 2" xfId="374" xr:uid="{00000000-0005-0000-0000-00007B010000}"/>
    <cellStyle name="Porcentagem 13 3" xfId="375" xr:uid="{00000000-0005-0000-0000-00007C010000}"/>
    <cellStyle name="Porcentagem 13 4" xfId="376" xr:uid="{00000000-0005-0000-0000-00007D010000}"/>
    <cellStyle name="Porcentagem 14" xfId="377" xr:uid="{00000000-0005-0000-0000-00007E010000}"/>
    <cellStyle name="Porcentagem 2" xfId="378" xr:uid="{00000000-0005-0000-0000-00007F010000}"/>
    <cellStyle name="Porcentagem 2 2" xfId="379" xr:uid="{00000000-0005-0000-0000-000080010000}"/>
    <cellStyle name="Porcentagem 2 2 2" xfId="380" xr:uid="{00000000-0005-0000-0000-000081010000}"/>
    <cellStyle name="Porcentagem 2 2 3" xfId="381" xr:uid="{00000000-0005-0000-0000-000082010000}"/>
    <cellStyle name="Porcentagem 2 3" xfId="382" xr:uid="{00000000-0005-0000-0000-000083010000}"/>
    <cellStyle name="Porcentagem 2 3 2" xfId="383" xr:uid="{00000000-0005-0000-0000-000084010000}"/>
    <cellStyle name="Porcentagem 2 3 3" xfId="384" xr:uid="{00000000-0005-0000-0000-000085010000}"/>
    <cellStyle name="Porcentagem 2 4" xfId="385" xr:uid="{00000000-0005-0000-0000-000086010000}"/>
    <cellStyle name="Porcentagem 2 5" xfId="386" xr:uid="{00000000-0005-0000-0000-000087010000}"/>
    <cellStyle name="Porcentagem 3" xfId="387" xr:uid="{00000000-0005-0000-0000-000088010000}"/>
    <cellStyle name="Porcentagem 3 2" xfId="388" xr:uid="{00000000-0005-0000-0000-000089010000}"/>
    <cellStyle name="Porcentagem 3 3" xfId="389" xr:uid="{00000000-0005-0000-0000-00008A010000}"/>
    <cellStyle name="Porcentagem 4" xfId="390" xr:uid="{00000000-0005-0000-0000-00008B010000}"/>
    <cellStyle name="Porcentagem 4 2" xfId="391" xr:uid="{00000000-0005-0000-0000-00008C010000}"/>
    <cellStyle name="Porcentagem 4 2 2" xfId="392" xr:uid="{00000000-0005-0000-0000-00008D010000}"/>
    <cellStyle name="Porcentagem 4 3" xfId="393" xr:uid="{00000000-0005-0000-0000-00008E010000}"/>
    <cellStyle name="Porcentagem 4 4" xfId="394" xr:uid="{00000000-0005-0000-0000-00008F010000}"/>
    <cellStyle name="Porcentagem 5" xfId="395" xr:uid="{00000000-0005-0000-0000-000090010000}"/>
    <cellStyle name="Porcentagem 5 2" xfId="396" xr:uid="{00000000-0005-0000-0000-000091010000}"/>
    <cellStyle name="Porcentagem 5 2 2" xfId="397" xr:uid="{00000000-0005-0000-0000-000092010000}"/>
    <cellStyle name="Porcentagem 5 2 3" xfId="398" xr:uid="{00000000-0005-0000-0000-000093010000}"/>
    <cellStyle name="Porcentagem 5 3" xfId="399" xr:uid="{00000000-0005-0000-0000-000094010000}"/>
    <cellStyle name="Porcentagem 5 4" xfId="400" xr:uid="{00000000-0005-0000-0000-000095010000}"/>
    <cellStyle name="Porcentagem 6" xfId="401" xr:uid="{00000000-0005-0000-0000-000096010000}"/>
    <cellStyle name="Porcentagem 6 2" xfId="402" xr:uid="{00000000-0005-0000-0000-000097010000}"/>
    <cellStyle name="Porcentagem 6 2 2" xfId="403" xr:uid="{00000000-0005-0000-0000-000098010000}"/>
    <cellStyle name="Porcentagem 6 2 3" xfId="404" xr:uid="{00000000-0005-0000-0000-000099010000}"/>
    <cellStyle name="Porcentagem 6 2 4" xfId="405" xr:uid="{00000000-0005-0000-0000-00009A010000}"/>
    <cellStyle name="Porcentagem 6 3" xfId="406" xr:uid="{00000000-0005-0000-0000-00009B010000}"/>
    <cellStyle name="Porcentagem 6 4" xfId="407" xr:uid="{00000000-0005-0000-0000-00009C010000}"/>
    <cellStyle name="Porcentagem 6 5" xfId="408" xr:uid="{00000000-0005-0000-0000-00009D010000}"/>
    <cellStyle name="Porcentagem 7" xfId="409" xr:uid="{00000000-0005-0000-0000-00009E010000}"/>
    <cellStyle name="Porcentagem 7 2" xfId="410" xr:uid="{00000000-0005-0000-0000-00009F010000}"/>
    <cellStyle name="Porcentagem 7 2 2" xfId="411" xr:uid="{00000000-0005-0000-0000-0000A0010000}"/>
    <cellStyle name="Porcentagem 7 2 3" xfId="412" xr:uid="{00000000-0005-0000-0000-0000A1010000}"/>
    <cellStyle name="Porcentagem 7 3" xfId="413" xr:uid="{00000000-0005-0000-0000-0000A2010000}"/>
    <cellStyle name="Porcentagem 7 4" xfId="414" xr:uid="{00000000-0005-0000-0000-0000A3010000}"/>
    <cellStyle name="Porcentagem 8" xfId="415" xr:uid="{00000000-0005-0000-0000-0000A4010000}"/>
    <cellStyle name="Porcentagem 8 2" xfId="416" xr:uid="{00000000-0005-0000-0000-0000A5010000}"/>
    <cellStyle name="Porcentagem 8 2 2" xfId="417" xr:uid="{00000000-0005-0000-0000-0000A6010000}"/>
    <cellStyle name="Porcentagem 8 2 3" xfId="418" xr:uid="{00000000-0005-0000-0000-0000A7010000}"/>
    <cellStyle name="Porcentagem 8 3" xfId="419" xr:uid="{00000000-0005-0000-0000-0000A8010000}"/>
    <cellStyle name="Porcentagem 8 4" xfId="420" xr:uid="{00000000-0005-0000-0000-0000A9010000}"/>
    <cellStyle name="Porcentagem 8 5" xfId="421" xr:uid="{00000000-0005-0000-0000-0000AA010000}"/>
    <cellStyle name="Porcentagem 9" xfId="422" xr:uid="{00000000-0005-0000-0000-0000AB010000}"/>
    <cellStyle name="Porcentagem 9 2" xfId="423" xr:uid="{00000000-0005-0000-0000-0000AC010000}"/>
    <cellStyle name="Porcentagem 9 3" xfId="424" xr:uid="{00000000-0005-0000-0000-0000AD010000}"/>
    <cellStyle name="Saída 2" xfId="425" xr:uid="{00000000-0005-0000-0000-0000AE010000}"/>
    <cellStyle name="Saída 2 2" xfId="426" xr:uid="{00000000-0005-0000-0000-0000AF010000}"/>
    <cellStyle name="Saída 2 2 2" xfId="427" xr:uid="{00000000-0005-0000-0000-0000B0010000}"/>
    <cellStyle name="Saída 2 2 3" xfId="428" xr:uid="{00000000-0005-0000-0000-0000B1010000}"/>
    <cellStyle name="Saída 2 3" xfId="429" xr:uid="{00000000-0005-0000-0000-0000B2010000}"/>
    <cellStyle name="Saída 2 4" xfId="430" xr:uid="{00000000-0005-0000-0000-0000B3010000}"/>
    <cellStyle name="Saída 2 5" xfId="431" xr:uid="{00000000-0005-0000-0000-0000B4010000}"/>
    <cellStyle name="Saída 3" xfId="432" xr:uid="{00000000-0005-0000-0000-0000B5010000}"/>
    <cellStyle name="Saída 3 2" xfId="433" xr:uid="{00000000-0005-0000-0000-0000B6010000}"/>
    <cellStyle name="Saída 3 2 2" xfId="434" xr:uid="{00000000-0005-0000-0000-0000B7010000}"/>
    <cellStyle name="Saída 3 2 3" xfId="435" xr:uid="{00000000-0005-0000-0000-0000B8010000}"/>
    <cellStyle name="Saída 3 3" xfId="436" xr:uid="{00000000-0005-0000-0000-0000B9010000}"/>
    <cellStyle name="Saída 3 4" xfId="437" xr:uid="{00000000-0005-0000-0000-0000BA010000}"/>
    <cellStyle name="Separador de milhares 10" xfId="438" xr:uid="{00000000-0005-0000-0000-0000BB010000}"/>
    <cellStyle name="Separador de milhares 10 2" xfId="439" xr:uid="{00000000-0005-0000-0000-0000BC010000}"/>
    <cellStyle name="Separador de milhares 10 2 2" xfId="440" xr:uid="{00000000-0005-0000-0000-0000BD010000}"/>
    <cellStyle name="Separador de milhares 10 2 2 2" xfId="441" xr:uid="{00000000-0005-0000-0000-0000BE010000}"/>
    <cellStyle name="Separador de milhares 10 2 3" xfId="442" xr:uid="{00000000-0005-0000-0000-0000BF010000}"/>
    <cellStyle name="Separador de milhares 10 2 3 2" xfId="443" xr:uid="{00000000-0005-0000-0000-0000C0010000}"/>
    <cellStyle name="Separador de milhares 10 3" xfId="444" xr:uid="{00000000-0005-0000-0000-0000C1010000}"/>
    <cellStyle name="Separador de milhares 10 3 2" xfId="445" xr:uid="{00000000-0005-0000-0000-0000C2010000}"/>
    <cellStyle name="Separador de milhares 10 4" xfId="446" xr:uid="{00000000-0005-0000-0000-0000C3010000}"/>
    <cellStyle name="Separador de milhares 10 4 2" xfId="447" xr:uid="{00000000-0005-0000-0000-0000C4010000}"/>
    <cellStyle name="Separador de milhares 2" xfId="448" xr:uid="{00000000-0005-0000-0000-0000C5010000}"/>
    <cellStyle name="Separador de milhares 2 2" xfId="449" xr:uid="{00000000-0005-0000-0000-0000C6010000}"/>
    <cellStyle name="Separador de milhares 2 2 2" xfId="450" xr:uid="{00000000-0005-0000-0000-0000C7010000}"/>
    <cellStyle name="Separador de milhares 2 2 2 2" xfId="451" xr:uid="{00000000-0005-0000-0000-0000C8010000}"/>
    <cellStyle name="Separador de milhares 2 2 2 3" xfId="452" xr:uid="{00000000-0005-0000-0000-0000C9010000}"/>
    <cellStyle name="Separador de milhares 2 2 3" xfId="453" xr:uid="{00000000-0005-0000-0000-0000CA010000}"/>
    <cellStyle name="Separador de milhares 2 2 3 2" xfId="454" xr:uid="{00000000-0005-0000-0000-0000CB010000}"/>
    <cellStyle name="Separador de milhares 2 2 4" xfId="455" xr:uid="{00000000-0005-0000-0000-0000CC010000}"/>
    <cellStyle name="Separador de milhares 2 2 4 2" xfId="456" xr:uid="{00000000-0005-0000-0000-0000CD010000}"/>
    <cellStyle name="Separador de milhares 2 3" xfId="457" xr:uid="{00000000-0005-0000-0000-0000CE010000}"/>
    <cellStyle name="Separador de milhares 2 3 2" xfId="458" xr:uid="{00000000-0005-0000-0000-0000CF010000}"/>
    <cellStyle name="Separador de milhares 2 3 2 2" xfId="459" xr:uid="{00000000-0005-0000-0000-0000D0010000}"/>
    <cellStyle name="Separador de milhares 2 3 3" xfId="460" xr:uid="{00000000-0005-0000-0000-0000D1010000}"/>
    <cellStyle name="Separador de milhares 2 3 3 2" xfId="461" xr:uid="{00000000-0005-0000-0000-0000D2010000}"/>
    <cellStyle name="Separador de milhares 2 4" xfId="462" xr:uid="{00000000-0005-0000-0000-0000D3010000}"/>
    <cellStyle name="Separador de milhares 2 4 2" xfId="463" xr:uid="{00000000-0005-0000-0000-0000D4010000}"/>
    <cellStyle name="Separador de milhares 2 5" xfId="464" xr:uid="{00000000-0005-0000-0000-0000D5010000}"/>
    <cellStyle name="Separador de milhares 2 5 2" xfId="465" xr:uid="{00000000-0005-0000-0000-0000D6010000}"/>
    <cellStyle name="Separador de milhares 3" xfId="466" xr:uid="{00000000-0005-0000-0000-0000D7010000}"/>
    <cellStyle name="Separador de milhares 3 2" xfId="467" xr:uid="{00000000-0005-0000-0000-0000D8010000}"/>
    <cellStyle name="Separador de milhares 3 2 2" xfId="468" xr:uid="{00000000-0005-0000-0000-0000D9010000}"/>
    <cellStyle name="Separador de milhares 3 2 2 2" xfId="469" xr:uid="{00000000-0005-0000-0000-0000DA010000}"/>
    <cellStyle name="Separador de milhares 3 2 3" xfId="470" xr:uid="{00000000-0005-0000-0000-0000DB010000}"/>
    <cellStyle name="Separador de milhares 3 3" xfId="471" xr:uid="{00000000-0005-0000-0000-0000DC010000}"/>
    <cellStyle name="Separador de milhares 3 3 2" xfId="472" xr:uid="{00000000-0005-0000-0000-0000DD010000}"/>
    <cellStyle name="Separador de milhares 4" xfId="473" xr:uid="{00000000-0005-0000-0000-0000DE010000}"/>
    <cellStyle name="Separador de milhares 4 2" xfId="474" xr:uid="{00000000-0005-0000-0000-0000DF010000}"/>
    <cellStyle name="Separador de milhares 4 2 2" xfId="475" xr:uid="{00000000-0005-0000-0000-0000E0010000}"/>
    <cellStyle name="Separador de milhares 4 2 2 2" xfId="476" xr:uid="{00000000-0005-0000-0000-0000E1010000}"/>
    <cellStyle name="Separador de milhares 4 2 3" xfId="477" xr:uid="{00000000-0005-0000-0000-0000E2010000}"/>
    <cellStyle name="Separador de milhares 4 2 3 2" xfId="478" xr:uid="{00000000-0005-0000-0000-0000E3010000}"/>
    <cellStyle name="Separador de milhares 4 2 4" xfId="479" xr:uid="{00000000-0005-0000-0000-0000E4010000}"/>
    <cellStyle name="Separador de milhares 4 3" xfId="480" xr:uid="{00000000-0005-0000-0000-0000E5010000}"/>
    <cellStyle name="Separador de milhares 4 3 2" xfId="481" xr:uid="{00000000-0005-0000-0000-0000E6010000}"/>
    <cellStyle name="Separador de milhares 4 4" xfId="482" xr:uid="{00000000-0005-0000-0000-0000E7010000}"/>
    <cellStyle name="Separador de milhares 4 4 2" xfId="483" xr:uid="{00000000-0005-0000-0000-0000E8010000}"/>
    <cellStyle name="Separador de milhares 4 5" xfId="484" xr:uid="{00000000-0005-0000-0000-0000E9010000}"/>
    <cellStyle name="Separador de milhares 5" xfId="485" xr:uid="{00000000-0005-0000-0000-0000EA010000}"/>
    <cellStyle name="Separador de milhares 5 2" xfId="486" xr:uid="{00000000-0005-0000-0000-0000EB010000}"/>
    <cellStyle name="Separador de milhares 5 2 2" xfId="487" xr:uid="{00000000-0005-0000-0000-0000EC010000}"/>
    <cellStyle name="Separador de milhares 5 3" xfId="488" xr:uid="{00000000-0005-0000-0000-0000ED010000}"/>
    <cellStyle name="Separador de milhares 5 3 2" xfId="489" xr:uid="{00000000-0005-0000-0000-0000EE010000}"/>
    <cellStyle name="Separador de milhares 5 4" xfId="490" xr:uid="{00000000-0005-0000-0000-0000EF010000}"/>
    <cellStyle name="Separador de milhares 6" xfId="491" xr:uid="{00000000-0005-0000-0000-0000F0010000}"/>
    <cellStyle name="Texto de Aviso 2" xfId="492" xr:uid="{00000000-0005-0000-0000-0000F1010000}"/>
    <cellStyle name="Texto de Aviso 2 2" xfId="493" xr:uid="{00000000-0005-0000-0000-0000F2010000}"/>
    <cellStyle name="Texto de Aviso 3" xfId="494" xr:uid="{00000000-0005-0000-0000-0000F3010000}"/>
    <cellStyle name="Texto de Aviso 3 2" xfId="495" xr:uid="{00000000-0005-0000-0000-0000F4010000}"/>
    <cellStyle name="Texto Explicativo 2" xfId="496" xr:uid="{00000000-0005-0000-0000-0000F5010000}"/>
    <cellStyle name="Texto Explicativo 2 2" xfId="497" xr:uid="{00000000-0005-0000-0000-0000F6010000}"/>
    <cellStyle name="Texto Explicativo 3" xfId="498" xr:uid="{00000000-0005-0000-0000-0000F7010000}"/>
    <cellStyle name="Texto Explicativo 3 2" xfId="499" xr:uid="{00000000-0005-0000-0000-0000F8010000}"/>
    <cellStyle name="Título 1 1" xfId="512" xr:uid="{00000000-0005-0000-0000-000005020000}"/>
    <cellStyle name="Título 1 2" xfId="513" xr:uid="{00000000-0005-0000-0000-000006020000}"/>
    <cellStyle name="Título 1 2 2" xfId="514" xr:uid="{00000000-0005-0000-0000-000007020000}"/>
    <cellStyle name="Título 1 3" xfId="515" xr:uid="{00000000-0005-0000-0000-000008020000}"/>
    <cellStyle name="Título 1 3 2" xfId="516" xr:uid="{00000000-0005-0000-0000-000009020000}"/>
    <cellStyle name="Título 2 2" xfId="517" xr:uid="{00000000-0005-0000-0000-00000A020000}"/>
    <cellStyle name="Título 2 2 2" xfId="518" xr:uid="{00000000-0005-0000-0000-00000B020000}"/>
    <cellStyle name="Título 2 3" xfId="519" xr:uid="{00000000-0005-0000-0000-00000C020000}"/>
    <cellStyle name="Título 2 3 2" xfId="520" xr:uid="{00000000-0005-0000-0000-00000D020000}"/>
    <cellStyle name="Título 3 2" xfId="521" xr:uid="{00000000-0005-0000-0000-00000E020000}"/>
    <cellStyle name="Título 3 2 2" xfId="522" xr:uid="{00000000-0005-0000-0000-00000F020000}"/>
    <cellStyle name="Título 3 3" xfId="523" xr:uid="{00000000-0005-0000-0000-000010020000}"/>
    <cellStyle name="Título 3 3 2" xfId="524" xr:uid="{00000000-0005-0000-0000-000011020000}"/>
    <cellStyle name="Título 4 2" xfId="525" xr:uid="{00000000-0005-0000-0000-000012020000}"/>
    <cellStyle name="Título 4 2 2" xfId="526" xr:uid="{00000000-0005-0000-0000-000013020000}"/>
    <cellStyle name="Título 4 3" xfId="527" xr:uid="{00000000-0005-0000-0000-000014020000}"/>
    <cellStyle name="Título 4 3 2" xfId="528" xr:uid="{00000000-0005-0000-0000-000015020000}"/>
    <cellStyle name="Título 5" xfId="529" xr:uid="{00000000-0005-0000-0000-000016020000}"/>
    <cellStyle name="Título 5 2" xfId="530" xr:uid="{00000000-0005-0000-0000-000017020000}"/>
    <cellStyle name="Título 6" xfId="531" xr:uid="{00000000-0005-0000-0000-000018020000}"/>
    <cellStyle name="Título 6 2" xfId="532" xr:uid="{00000000-0005-0000-0000-000019020000}"/>
    <cellStyle name="Total 2" xfId="500" xr:uid="{00000000-0005-0000-0000-0000F9010000}"/>
    <cellStyle name="Total 2 2" xfId="501" xr:uid="{00000000-0005-0000-0000-0000FA010000}"/>
    <cellStyle name="Total 2 2 2" xfId="502" xr:uid="{00000000-0005-0000-0000-0000FB010000}"/>
    <cellStyle name="Total 2 2 3" xfId="503" xr:uid="{00000000-0005-0000-0000-0000FC010000}"/>
    <cellStyle name="Total 2 3" xfId="504" xr:uid="{00000000-0005-0000-0000-0000FD010000}"/>
    <cellStyle name="Total 2 4" xfId="505" xr:uid="{00000000-0005-0000-0000-0000FE010000}"/>
    <cellStyle name="Total 3" xfId="506" xr:uid="{00000000-0005-0000-0000-0000FF010000}"/>
    <cellStyle name="Total 3 2" xfId="507" xr:uid="{00000000-0005-0000-0000-000000020000}"/>
    <cellStyle name="Total 3 2 2" xfId="508" xr:uid="{00000000-0005-0000-0000-000001020000}"/>
    <cellStyle name="Total 3 2 3" xfId="509" xr:uid="{00000000-0005-0000-0000-000002020000}"/>
    <cellStyle name="Total 3 3" xfId="510" xr:uid="{00000000-0005-0000-0000-000003020000}"/>
    <cellStyle name="Total 3 4" xfId="511" xr:uid="{00000000-0005-0000-0000-000004020000}"/>
    <cellStyle name="Vírgula 2" xfId="533" xr:uid="{00000000-0005-0000-0000-00001A020000}"/>
    <cellStyle name="Vírgula 2 2" xfId="534" xr:uid="{00000000-0005-0000-0000-00001B020000}"/>
    <cellStyle name="Vírgula 2 2 2" xfId="535" xr:uid="{00000000-0005-0000-0000-00001C020000}"/>
    <cellStyle name="Vírgula 2 2 2 2" xfId="536" xr:uid="{00000000-0005-0000-0000-00001D020000}"/>
    <cellStyle name="Vírgula 2 2 3" xfId="537" xr:uid="{00000000-0005-0000-0000-00001E020000}"/>
    <cellStyle name="Vírgula 2 2 3 2" xfId="538" xr:uid="{00000000-0005-0000-0000-00001F020000}"/>
    <cellStyle name="Vírgula 2 2 4" xfId="539" xr:uid="{00000000-0005-0000-0000-000020020000}"/>
    <cellStyle name="Vírgula 2 2 4 2" xfId="540" xr:uid="{00000000-0005-0000-0000-000021020000}"/>
    <cellStyle name="Vírgula 2 2 5" xfId="541" xr:uid="{00000000-0005-0000-0000-000022020000}"/>
    <cellStyle name="Vírgula 2 3" xfId="542" xr:uid="{00000000-0005-0000-0000-000023020000}"/>
    <cellStyle name="Vírgula 2 3 2" xfId="543" xr:uid="{00000000-0005-0000-0000-000024020000}"/>
    <cellStyle name="Vírgula 2 3 2 2" xfId="544" xr:uid="{00000000-0005-0000-0000-000025020000}"/>
    <cellStyle name="Vírgula 2 3 3" xfId="545" xr:uid="{00000000-0005-0000-0000-000026020000}"/>
    <cellStyle name="Vírgula 2 3 3 2" xfId="546" xr:uid="{00000000-0005-0000-0000-000027020000}"/>
    <cellStyle name="Vírgula 2 3 4" xfId="547" xr:uid="{00000000-0005-0000-0000-000028020000}"/>
    <cellStyle name="Vírgula 2 4" xfId="548" xr:uid="{00000000-0005-0000-0000-000029020000}"/>
    <cellStyle name="Vírgula 2 4 2" xfId="549" xr:uid="{00000000-0005-0000-0000-00002A020000}"/>
    <cellStyle name="Vírgula 2 6" xfId="550" xr:uid="{00000000-0005-0000-0000-00002B020000}"/>
    <cellStyle name="Vírgula 2 6 2" xfId="551" xr:uid="{00000000-0005-0000-0000-00002C020000}"/>
    <cellStyle name="Vírgula 3" xfId="552" xr:uid="{00000000-0005-0000-0000-00002D020000}"/>
    <cellStyle name="Vírgula 3 2" xfId="553" xr:uid="{00000000-0005-0000-0000-00002E020000}"/>
    <cellStyle name="Vírgula 3 2 2" xfId="554" xr:uid="{00000000-0005-0000-0000-00002F020000}"/>
    <cellStyle name="Vírgula 3 3" xfId="555" xr:uid="{00000000-0005-0000-0000-000030020000}"/>
    <cellStyle name="Vírgula 3 3 2" xfId="556" xr:uid="{00000000-0005-0000-0000-000031020000}"/>
    <cellStyle name="Vírgula 3 4" xfId="557" xr:uid="{00000000-0005-0000-0000-000032020000}"/>
    <cellStyle name="Vírgula 4" xfId="558" xr:uid="{00000000-0005-0000-0000-000033020000}"/>
    <cellStyle name="Vírgula 4 2" xfId="559" xr:uid="{00000000-0005-0000-0000-000034020000}"/>
    <cellStyle name="Vírgula 4 2 2" xfId="560" xr:uid="{00000000-0005-0000-0000-000035020000}"/>
    <cellStyle name="Vírgula 4 3" xfId="561" xr:uid="{00000000-0005-0000-0000-000036020000}"/>
    <cellStyle name="Vírgula 4 3 2" xfId="562" xr:uid="{00000000-0005-0000-0000-000037020000}"/>
    <cellStyle name="Vírgula 4 4" xfId="563" xr:uid="{00000000-0005-0000-0000-000038020000}"/>
    <cellStyle name="Vírgula 4 4 2" xfId="564" xr:uid="{00000000-0005-0000-0000-000039020000}"/>
    <cellStyle name="Vírgula 4 5" xfId="565" xr:uid="{00000000-0005-0000-0000-00003A020000}"/>
    <cellStyle name="Vírgula 4 5 2" xfId="566" xr:uid="{00000000-0005-0000-0000-00003B020000}"/>
    <cellStyle name="Vírgula 4 6" xfId="567" xr:uid="{00000000-0005-0000-0000-00003C020000}"/>
    <cellStyle name="Vírgula 5" xfId="568" xr:uid="{00000000-0005-0000-0000-00003D020000}"/>
    <cellStyle name="Vírgula 5 2" xfId="569" xr:uid="{00000000-0005-0000-0000-00003E020000}"/>
    <cellStyle name="Vírgula 6" xfId="570" xr:uid="{00000000-0005-0000-0000-00003F020000}"/>
    <cellStyle name="Vírgula 6 2" xfId="571" xr:uid="{00000000-0005-0000-0000-000040020000}"/>
    <cellStyle name="Vírgula 7" xfId="572" xr:uid="{00000000-0005-0000-0000-000041020000}"/>
  </cellStyles>
  <dxfs count="0"/>
  <tableStyles count="0" defaultTableStyle="TableStyleMedium2" defaultPivotStyle="PivotStyleLight16"/>
  <colors>
    <indexedColors>
      <rgbColor rgb="FF000000"/>
      <rgbColor rgb="FFFFFFFF"/>
      <rgbColor rgb="FFFF0000"/>
      <rgbColor rgb="FF00FF00"/>
      <rgbColor rgb="FF0000FF"/>
      <rgbColor rgb="FFDBDBDB"/>
      <rgbColor rgb="FFFF00FF"/>
      <rgbColor rgb="FF00FFFF"/>
      <rgbColor rgb="FF800000"/>
      <rgbColor rgb="FF008000"/>
      <rgbColor rgb="FF000080"/>
      <rgbColor rgb="FF808000"/>
      <rgbColor rgb="FF800080"/>
      <rgbColor rgb="FF0563C1"/>
      <rgbColor rgb="FFC0C0C0"/>
      <rgbColor rgb="FF808080"/>
      <rgbColor rgb="FF8497B0"/>
      <rgbColor rgb="FF535353"/>
      <rgbColor rgb="FFFFFFCC"/>
      <rgbColor rgb="FFCCFFFF"/>
      <rgbColor rgb="FF660066"/>
      <rgbColor rgb="FFFF8080"/>
      <rgbColor rgb="FF0066CC"/>
      <rgbColor rgb="FFCCCCFF"/>
      <rgbColor rgb="FF000080"/>
      <rgbColor rgb="FFFF00FF"/>
      <rgbColor rgb="FFC9C9C9"/>
      <rgbColor rgb="FF00FFFF"/>
      <rgbColor rgb="FF800080"/>
      <rgbColor rgb="FF800000"/>
      <rgbColor rgb="FF008080"/>
      <rgbColor rgb="FF0000FF"/>
      <rgbColor rgb="FF00CCFF"/>
      <rgbColor rgb="FFD6DCE5"/>
      <rgbColor rgb="FFCCFFCC"/>
      <rgbColor rgb="FFFFFF99"/>
      <rgbColor rgb="FF99CCFF"/>
      <rgbColor rgb="FFFF99CC"/>
      <rgbColor rgb="FFCC99FF"/>
      <rgbColor rgb="FFFFCC99"/>
      <rgbColor rgb="FF3366FF"/>
      <rgbColor rgb="FF33CCCC"/>
      <rgbColor rgb="FFADB9CA"/>
      <rgbColor rgb="FFFFCC00"/>
      <rgbColor rgb="FFFF9900"/>
      <rgbColor rgb="FFFF6600"/>
      <rgbColor rgb="FF7C7C7C"/>
      <rgbColor rgb="FF969696"/>
      <rgbColor rgb="FF003366"/>
      <rgbColor rgb="FF339966"/>
      <rgbColor rgb="FF003300"/>
      <rgbColor rgb="FF202124"/>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antosro/Desktop/Rep-PA/PLAN.%20PESQUISA%20-%20REP%20PA%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epção"/>
      <sheetName val="Uniformes"/>
      <sheetName val="Materiais de Apoio ADM"/>
      <sheetName val="Planilha de Limites MPDG"/>
      <sheetName val="Outros Órgãos"/>
      <sheetName val="Resumo de Custos"/>
      <sheetName val="Dados - Não mexer"/>
    </sheetNames>
    <sheetDataSet>
      <sheetData sheetId="0"/>
      <sheetData sheetId="1"/>
      <sheetData sheetId="2"/>
      <sheetData sheetId="3"/>
      <sheetData sheetId="4"/>
      <sheetData sheetId="5"/>
      <sheetData sheetId="6"/>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52"/>
  <sheetViews>
    <sheetView showGridLines="0" tabSelected="1" topLeftCell="A13" zoomScale="140" zoomScaleNormal="140" workbookViewId="0">
      <selection activeCell="D16" sqref="D16"/>
    </sheetView>
  </sheetViews>
  <sheetFormatPr defaultColWidth="8.7109375" defaultRowHeight="15"/>
  <cols>
    <col min="1" max="1" width="6.85546875" customWidth="1"/>
    <col min="2" max="2" width="37.140625" customWidth="1"/>
    <col min="3" max="3" width="13.42578125" customWidth="1"/>
    <col min="4" max="4" width="16.5703125" customWidth="1"/>
    <col min="7" max="7" width="9.5703125" customWidth="1"/>
    <col min="8" max="8" width="10.42578125" customWidth="1"/>
    <col min="9" max="9" width="27.42578125" customWidth="1"/>
    <col min="10" max="10" width="21.85546875" customWidth="1"/>
    <col min="11" max="11" width="16.42578125" customWidth="1"/>
    <col min="12" max="12" width="11.140625" customWidth="1"/>
    <col min="13" max="13" width="16.85546875" customWidth="1"/>
  </cols>
  <sheetData>
    <row r="1" spans="1:8">
      <c r="A1" s="112" t="s">
        <v>0</v>
      </c>
      <c r="B1" s="112"/>
      <c r="C1" s="112"/>
      <c r="D1" s="112"/>
    </row>
    <row r="2" spans="1:8">
      <c r="A2" s="113" t="s">
        <v>1</v>
      </c>
      <c r="B2" s="113"/>
      <c r="C2" s="113"/>
      <c r="D2" s="113"/>
    </row>
    <row r="3" spans="1:8">
      <c r="A3" s="109" t="s">
        <v>2</v>
      </c>
      <c r="B3" s="109"/>
      <c r="C3" s="109"/>
      <c r="D3" s="4" t="s">
        <v>3</v>
      </c>
    </row>
    <row r="4" spans="1:8">
      <c r="A4" s="109" t="s">
        <v>4</v>
      </c>
      <c r="B4" s="109"/>
      <c r="C4" s="109"/>
      <c r="D4" s="4">
        <v>12</v>
      </c>
    </row>
    <row r="5" spans="1:8">
      <c r="A5" s="109" t="s">
        <v>5</v>
      </c>
      <c r="B5" s="109"/>
      <c r="C5" s="109"/>
      <c r="D5" s="5"/>
    </row>
    <row r="6" spans="1:8">
      <c r="A6" s="109" t="s">
        <v>6</v>
      </c>
      <c r="B6" s="109"/>
      <c r="C6" s="109"/>
      <c r="D6" s="6"/>
    </row>
    <row r="7" spans="1:8">
      <c r="A7" s="109" t="s">
        <v>7</v>
      </c>
      <c r="B7" s="109"/>
      <c r="C7" s="109"/>
      <c r="D7" s="5"/>
    </row>
    <row r="8" spans="1:8">
      <c r="A8" s="110" t="s">
        <v>8</v>
      </c>
      <c r="B8" s="110"/>
      <c r="C8" s="110"/>
      <c r="D8" s="7"/>
    </row>
    <row r="9" spans="1:8">
      <c r="A9" s="109" t="s">
        <v>9</v>
      </c>
      <c r="B9" s="109"/>
      <c r="C9" s="109"/>
      <c r="D9" s="4"/>
    </row>
    <row r="10" spans="1:8">
      <c r="A10" s="111"/>
      <c r="B10" s="111"/>
      <c r="C10" s="111"/>
      <c r="D10" s="111"/>
    </row>
    <row r="11" spans="1:8">
      <c r="A11" s="83" t="s">
        <v>10</v>
      </c>
      <c r="B11" s="83"/>
      <c r="C11" s="83"/>
      <c r="D11" s="83"/>
    </row>
    <row r="12" spans="1:8" s="9" customFormat="1">
      <c r="A12" s="8">
        <v>1</v>
      </c>
      <c r="B12" s="8" t="s">
        <v>11</v>
      </c>
      <c r="C12" s="8" t="s">
        <v>12</v>
      </c>
      <c r="D12" s="8" t="s">
        <v>13</v>
      </c>
    </row>
    <row r="13" spans="1:8" ht="13.9" customHeight="1">
      <c r="A13" s="10" t="s">
        <v>14</v>
      </c>
      <c r="B13" s="80" t="s">
        <v>15</v>
      </c>
      <c r="C13" s="80"/>
      <c r="D13" s="11">
        <f>D7</f>
        <v>0</v>
      </c>
      <c r="H13" s="12"/>
    </row>
    <row r="14" spans="1:8" ht="13.9" customHeight="1">
      <c r="A14" s="10" t="s">
        <v>16</v>
      </c>
      <c r="B14" s="3" t="s">
        <v>17</v>
      </c>
      <c r="C14" s="13">
        <v>0</v>
      </c>
      <c r="D14" s="11">
        <f>$C$14*$D$13</f>
        <v>0</v>
      </c>
    </row>
    <row r="15" spans="1:8" ht="13.9" customHeight="1">
      <c r="A15" s="10" t="s">
        <v>18</v>
      </c>
      <c r="B15" s="3" t="s">
        <v>19</v>
      </c>
      <c r="C15" s="13">
        <v>0</v>
      </c>
      <c r="D15" s="11">
        <v>0</v>
      </c>
    </row>
    <row r="16" spans="1:8" ht="13.9" customHeight="1">
      <c r="A16" s="10" t="s">
        <v>20</v>
      </c>
      <c r="B16" s="3" t="s">
        <v>21</v>
      </c>
      <c r="C16" s="13">
        <v>0</v>
      </c>
      <c r="D16" s="75">
        <f>(((D13+D14+D15)/220)*C16*(7*30.415))</f>
        <v>0</v>
      </c>
    </row>
    <row r="17" spans="1:4" ht="13.9" customHeight="1">
      <c r="A17" s="10" t="s">
        <v>22</v>
      </c>
      <c r="B17" s="3" t="s">
        <v>23</v>
      </c>
      <c r="C17" s="13">
        <v>0</v>
      </c>
      <c r="D17" s="11">
        <v>0</v>
      </c>
    </row>
    <row r="18" spans="1:4" ht="13.9" customHeight="1">
      <c r="A18" s="10" t="s">
        <v>24</v>
      </c>
      <c r="B18" s="3" t="s">
        <v>25</v>
      </c>
      <c r="C18" s="13">
        <v>0</v>
      </c>
      <c r="D18" s="11">
        <v>0</v>
      </c>
    </row>
    <row r="19" spans="1:4" ht="13.9" customHeight="1">
      <c r="A19" s="10" t="s">
        <v>26</v>
      </c>
      <c r="B19" s="3" t="s">
        <v>27</v>
      </c>
      <c r="C19" s="13">
        <v>0</v>
      </c>
      <c r="D19" s="11">
        <v>0</v>
      </c>
    </row>
    <row r="20" spans="1:4" ht="13.9" customHeight="1">
      <c r="A20" s="81" t="s">
        <v>28</v>
      </c>
      <c r="B20" s="81"/>
      <c r="C20" s="81"/>
      <c r="D20" s="14">
        <f>SUM(D13:D19)</f>
        <v>0</v>
      </c>
    </row>
    <row r="21" spans="1:4" hidden="1">
      <c r="A21" s="15" t="s">
        <v>29</v>
      </c>
      <c r="B21" s="108"/>
      <c r="C21" s="108"/>
      <c r="D21" s="108"/>
    </row>
    <row r="22" spans="1:4" ht="13.9" hidden="1" customHeight="1">
      <c r="A22" s="16">
        <v>1</v>
      </c>
      <c r="B22" s="92" t="s">
        <v>30</v>
      </c>
      <c r="C22" s="92"/>
      <c r="D22" s="92"/>
    </row>
    <row r="23" spans="1:4" ht="13.9" hidden="1" customHeight="1">
      <c r="A23" s="16">
        <v>2</v>
      </c>
      <c r="B23" s="92" t="s">
        <v>30</v>
      </c>
      <c r="C23" s="92"/>
      <c r="D23" s="92"/>
    </row>
    <row r="24" spans="1:4">
      <c r="A24" s="16"/>
      <c r="B24" s="2"/>
      <c r="C24" s="2"/>
      <c r="D24" s="2"/>
    </row>
    <row r="25" spans="1:4">
      <c r="A25" s="83" t="s">
        <v>31</v>
      </c>
      <c r="B25" s="83"/>
      <c r="C25" s="83"/>
      <c r="D25" s="83"/>
    </row>
    <row r="26" spans="1:4">
      <c r="A26" s="104" t="s">
        <v>32</v>
      </c>
      <c r="B26" s="104"/>
      <c r="C26" s="104"/>
      <c r="D26" s="104"/>
    </row>
    <row r="27" spans="1:4" s="9" customFormat="1" ht="25.5">
      <c r="A27" s="8" t="s">
        <v>33</v>
      </c>
      <c r="B27" s="17" t="s">
        <v>34</v>
      </c>
      <c r="C27" s="8" t="s">
        <v>12</v>
      </c>
      <c r="D27" s="8" t="s">
        <v>13</v>
      </c>
    </row>
    <row r="28" spans="1:4">
      <c r="A28" s="10" t="s">
        <v>14</v>
      </c>
      <c r="B28" s="18" t="s">
        <v>35</v>
      </c>
      <c r="C28" s="19">
        <f>1/12</f>
        <v>8.3333333333333329E-2</v>
      </c>
      <c r="D28" s="11">
        <f>($C$28)*D20</f>
        <v>0</v>
      </c>
    </row>
    <row r="29" spans="1:4">
      <c r="A29" s="10" t="s">
        <v>16</v>
      </c>
      <c r="B29" s="18" t="s">
        <v>36</v>
      </c>
      <c r="C29" s="19">
        <f>8.33%+2.78%</f>
        <v>0.1111</v>
      </c>
      <c r="D29" s="11">
        <f>($C$29)*D20</f>
        <v>0</v>
      </c>
    </row>
    <row r="30" spans="1:4" ht="13.9" customHeight="1">
      <c r="A30" s="94" t="s">
        <v>28</v>
      </c>
      <c r="B30" s="94"/>
      <c r="C30" s="20">
        <f>SUM(C28:C29)</f>
        <v>0.19443333333333335</v>
      </c>
      <c r="D30" s="21">
        <f>SUM(D28:D29)</f>
        <v>0</v>
      </c>
    </row>
    <row r="31" spans="1:4">
      <c r="A31" s="89"/>
      <c r="B31" s="89"/>
      <c r="C31" s="89"/>
      <c r="D31" s="89"/>
    </row>
    <row r="32" spans="1:4">
      <c r="A32" s="85" t="s">
        <v>37</v>
      </c>
      <c r="B32" s="85"/>
      <c r="C32" s="85"/>
      <c r="D32" s="22">
        <f>D20+D30</f>
        <v>0</v>
      </c>
    </row>
    <row r="33" spans="1:4">
      <c r="A33" s="97"/>
      <c r="B33" s="97"/>
      <c r="C33" s="97"/>
      <c r="D33" s="97"/>
    </row>
    <row r="34" spans="1:4" ht="23.45" customHeight="1">
      <c r="A34" s="84" t="s">
        <v>38</v>
      </c>
      <c r="B34" s="84"/>
      <c r="C34" s="84"/>
      <c r="D34" s="84"/>
    </row>
    <row r="35" spans="1:4" s="9" customFormat="1" ht="15.75">
      <c r="A35" s="8" t="s">
        <v>39</v>
      </c>
      <c r="B35" s="8" t="s">
        <v>40</v>
      </c>
      <c r="C35" s="8" t="s">
        <v>12</v>
      </c>
      <c r="D35" s="8" t="s">
        <v>13</v>
      </c>
    </row>
    <row r="36" spans="1:4">
      <c r="A36" s="10" t="s">
        <v>14</v>
      </c>
      <c r="B36" s="24" t="s">
        <v>41</v>
      </c>
      <c r="C36" s="19">
        <v>0.2</v>
      </c>
      <c r="D36" s="11">
        <f>($C$36)*D32</f>
        <v>0</v>
      </c>
    </row>
    <row r="37" spans="1:4">
      <c r="A37" s="10" t="s">
        <v>16</v>
      </c>
      <c r="B37" s="24" t="s">
        <v>42</v>
      </c>
      <c r="C37" s="19">
        <v>2.5000000000000001E-2</v>
      </c>
      <c r="D37" s="11">
        <f>($C$37)*D32</f>
        <v>0</v>
      </c>
    </row>
    <row r="38" spans="1:4">
      <c r="A38" s="10" t="s">
        <v>18</v>
      </c>
      <c r="B38" s="24" t="s">
        <v>43</v>
      </c>
      <c r="C38" s="19">
        <v>0</v>
      </c>
      <c r="D38" s="11">
        <f>($C$38)*D32</f>
        <v>0</v>
      </c>
    </row>
    <row r="39" spans="1:4">
      <c r="A39" s="10" t="s">
        <v>20</v>
      </c>
      <c r="B39" s="24" t="s">
        <v>44</v>
      </c>
      <c r="C39" s="19">
        <v>1.4999999999999999E-2</v>
      </c>
      <c r="D39" s="11">
        <f>($C$39)*D32</f>
        <v>0</v>
      </c>
    </row>
    <row r="40" spans="1:4">
      <c r="A40" s="10" t="s">
        <v>22</v>
      </c>
      <c r="B40" s="24" t="s">
        <v>45</v>
      </c>
      <c r="C40" s="19">
        <v>0.01</v>
      </c>
      <c r="D40" s="11">
        <f>($C$40)*D32</f>
        <v>0</v>
      </c>
    </row>
    <row r="41" spans="1:4">
      <c r="A41" s="10" t="s">
        <v>24</v>
      </c>
      <c r="B41" s="24" t="s">
        <v>46</v>
      </c>
      <c r="C41" s="19">
        <v>6.0000000000000001E-3</v>
      </c>
      <c r="D41" s="11">
        <f>($C$41)*D32</f>
        <v>0</v>
      </c>
    </row>
    <row r="42" spans="1:4">
      <c r="A42" s="10" t="s">
        <v>26</v>
      </c>
      <c r="B42" s="24" t="s">
        <v>47</v>
      </c>
      <c r="C42" s="19">
        <v>2E-3</v>
      </c>
      <c r="D42" s="11">
        <f>($C$42)*D32</f>
        <v>0</v>
      </c>
    </row>
    <row r="43" spans="1:4">
      <c r="A43" s="10" t="s">
        <v>48</v>
      </c>
      <c r="B43" s="24" t="s">
        <v>49</v>
      </c>
      <c r="C43" s="19">
        <v>0.08</v>
      </c>
      <c r="D43" s="11">
        <f>($C$43)*D32</f>
        <v>0</v>
      </c>
    </row>
    <row r="44" spans="1:4" ht="13.9" customHeight="1">
      <c r="A44" s="106" t="s">
        <v>50</v>
      </c>
      <c r="B44" s="106"/>
      <c r="C44" s="20">
        <f>SUM(C36:C43)</f>
        <v>0.33800000000000002</v>
      </c>
      <c r="D44" s="21">
        <f>SUM(D36:D43)</f>
        <v>0</v>
      </c>
    </row>
    <row r="45" spans="1:4" hidden="1">
      <c r="A45" s="25" t="s">
        <v>29</v>
      </c>
      <c r="B45" s="107"/>
      <c r="C45" s="107"/>
      <c r="D45" s="107"/>
    </row>
    <row r="46" spans="1:4" hidden="1">
      <c r="A46" s="26">
        <v>1</v>
      </c>
      <c r="B46" s="103" t="s">
        <v>51</v>
      </c>
      <c r="C46" s="103"/>
      <c r="D46" s="103"/>
    </row>
    <row r="47" spans="1:4">
      <c r="A47" s="27"/>
      <c r="B47" s="27"/>
      <c r="C47" s="27"/>
      <c r="D47" s="27"/>
    </row>
    <row r="48" spans="1:4" s="9" customFormat="1">
      <c r="A48" s="104" t="s">
        <v>52</v>
      </c>
      <c r="B48" s="104"/>
      <c r="C48" s="104"/>
      <c r="D48" s="104"/>
    </row>
    <row r="49" spans="1:13" s="9" customFormat="1" ht="13.9" customHeight="1">
      <c r="A49" s="8" t="s">
        <v>53</v>
      </c>
      <c r="B49" s="105" t="s">
        <v>54</v>
      </c>
      <c r="C49" s="105"/>
      <c r="D49" s="8" t="s">
        <v>13</v>
      </c>
      <c r="J49" s="28"/>
    </row>
    <row r="50" spans="1:13" ht="13.9" customHeight="1">
      <c r="A50" s="10" t="s">
        <v>14</v>
      </c>
      <c r="B50" s="80" t="s">
        <v>55</v>
      </c>
      <c r="C50" s="80"/>
      <c r="D50" s="11">
        <v>0</v>
      </c>
      <c r="J50" s="12"/>
      <c r="K50" s="12"/>
      <c r="L50" s="29"/>
      <c r="M50" s="30"/>
    </row>
    <row r="51" spans="1:13" ht="13.9" customHeight="1">
      <c r="A51" s="10" t="s">
        <v>16</v>
      </c>
      <c r="B51" s="80" t="s">
        <v>56</v>
      </c>
      <c r="C51" s="80"/>
      <c r="D51" s="11">
        <v>0</v>
      </c>
      <c r="K51" s="12"/>
      <c r="L51" s="29"/>
      <c r="M51" s="30"/>
    </row>
    <row r="52" spans="1:13" ht="13.9" customHeight="1">
      <c r="A52" s="10" t="s">
        <v>18</v>
      </c>
      <c r="B52" s="102" t="s">
        <v>57</v>
      </c>
      <c r="C52" s="102"/>
      <c r="D52" s="31">
        <v>0</v>
      </c>
      <c r="K52" s="12"/>
      <c r="L52" s="29"/>
      <c r="M52" s="30"/>
    </row>
    <row r="53" spans="1:13" ht="13.9" customHeight="1">
      <c r="A53" s="10" t="s">
        <v>20</v>
      </c>
      <c r="B53" s="102" t="s">
        <v>58</v>
      </c>
      <c r="C53" s="102"/>
      <c r="D53" s="11">
        <v>0</v>
      </c>
      <c r="K53" s="12"/>
      <c r="L53" s="29"/>
      <c r="M53" s="30"/>
    </row>
    <row r="54" spans="1:13" ht="13.9" customHeight="1">
      <c r="A54" s="10" t="s">
        <v>22</v>
      </c>
      <c r="B54" s="102" t="s">
        <v>59</v>
      </c>
      <c r="C54" s="102"/>
      <c r="D54" s="11">
        <v>0</v>
      </c>
      <c r="K54" s="12"/>
      <c r="L54" s="29"/>
      <c r="M54" s="30"/>
    </row>
    <row r="55" spans="1:13" ht="13.9" customHeight="1">
      <c r="A55" s="10" t="s">
        <v>24</v>
      </c>
      <c r="B55" s="80" t="s">
        <v>60</v>
      </c>
      <c r="C55" s="80"/>
      <c r="D55" s="11">
        <v>0</v>
      </c>
    </row>
    <row r="56" spans="1:13" ht="13.9" customHeight="1">
      <c r="A56" s="10" t="s">
        <v>26</v>
      </c>
      <c r="B56" s="80" t="s">
        <v>61</v>
      </c>
      <c r="C56" s="80"/>
      <c r="D56" s="11">
        <v>0</v>
      </c>
    </row>
    <row r="57" spans="1:13" ht="13.9" customHeight="1">
      <c r="A57" s="94" t="s">
        <v>28</v>
      </c>
      <c r="B57" s="94"/>
      <c r="C57" s="94"/>
      <c r="D57" s="21">
        <f>SUM(D50:D56)</f>
        <v>0</v>
      </c>
    </row>
    <row r="58" spans="1:13" hidden="1">
      <c r="A58" s="32" t="s">
        <v>62</v>
      </c>
      <c r="B58" s="100"/>
      <c r="C58" s="100"/>
      <c r="D58" s="100"/>
    </row>
    <row r="59" spans="1:13" ht="13.9" hidden="1" customHeight="1">
      <c r="A59" s="16" t="s">
        <v>63</v>
      </c>
      <c r="B59" s="92" t="s">
        <v>64</v>
      </c>
      <c r="C59" s="92"/>
      <c r="D59" s="92"/>
    </row>
    <row r="60" spans="1:13">
      <c r="B60" s="101"/>
      <c r="C60" s="101"/>
      <c r="D60" s="101"/>
    </row>
    <row r="61" spans="1:13">
      <c r="A61" s="83" t="s">
        <v>65</v>
      </c>
      <c r="B61" s="83"/>
      <c r="C61" s="83"/>
      <c r="D61" s="83"/>
    </row>
    <row r="62" spans="1:13" ht="13.9" customHeight="1">
      <c r="A62" s="23">
        <v>2</v>
      </c>
      <c r="B62" s="84" t="s">
        <v>66</v>
      </c>
      <c r="C62" s="84"/>
      <c r="D62" s="23" t="s">
        <v>13</v>
      </c>
    </row>
    <row r="63" spans="1:13" ht="13.9" customHeight="1">
      <c r="A63" s="10" t="s">
        <v>33</v>
      </c>
      <c r="B63" s="80" t="s">
        <v>34</v>
      </c>
      <c r="C63" s="80"/>
      <c r="D63" s="11">
        <f>D30</f>
        <v>0</v>
      </c>
    </row>
    <row r="64" spans="1:13" ht="13.9" customHeight="1">
      <c r="A64" s="10" t="s">
        <v>39</v>
      </c>
      <c r="B64" s="80" t="s">
        <v>67</v>
      </c>
      <c r="C64" s="80"/>
      <c r="D64" s="11">
        <f>D44</f>
        <v>0</v>
      </c>
    </row>
    <row r="65" spans="1:9" ht="13.9" customHeight="1">
      <c r="A65" s="10" t="s">
        <v>53</v>
      </c>
      <c r="B65" s="80" t="s">
        <v>54</v>
      </c>
      <c r="C65" s="80"/>
      <c r="D65" s="11">
        <f>D57</f>
        <v>0</v>
      </c>
    </row>
    <row r="66" spans="1:9" ht="13.9" customHeight="1">
      <c r="A66" s="81" t="s">
        <v>28</v>
      </c>
      <c r="B66" s="81"/>
      <c r="C66" s="81"/>
      <c r="D66" s="14">
        <f>SUM(D63:D65)</f>
        <v>0</v>
      </c>
    </row>
    <row r="67" spans="1:9">
      <c r="A67" s="97"/>
      <c r="B67" s="97"/>
      <c r="C67" s="97"/>
      <c r="D67" s="97"/>
    </row>
    <row r="68" spans="1:9">
      <c r="A68" s="83" t="s">
        <v>68</v>
      </c>
      <c r="B68" s="83"/>
      <c r="C68" s="83"/>
      <c r="D68" s="83"/>
    </row>
    <row r="69" spans="1:9" s="9" customFormat="1">
      <c r="A69" s="23">
        <v>3</v>
      </c>
      <c r="B69" s="23" t="s">
        <v>69</v>
      </c>
      <c r="C69" s="23" t="s">
        <v>12</v>
      </c>
      <c r="D69" s="23" t="s">
        <v>13</v>
      </c>
    </row>
    <row r="70" spans="1:9">
      <c r="A70" s="10" t="s">
        <v>14</v>
      </c>
      <c r="B70" s="33" t="s">
        <v>70</v>
      </c>
      <c r="C70" s="34">
        <f>(((1+(1/12)+(1/12)+(1/12/3)))/12)*0.05</f>
        <v>4.9768518518518512E-3</v>
      </c>
      <c r="D70" s="35">
        <f t="shared" ref="D70:D75" si="0">C70*$D$20</f>
        <v>0</v>
      </c>
      <c r="H70" s="36"/>
    </row>
    <row r="71" spans="1:9" ht="25.5">
      <c r="A71" s="10" t="s">
        <v>16</v>
      </c>
      <c r="B71" s="33" t="s">
        <v>71</v>
      </c>
      <c r="C71" s="34">
        <f>(8%*C70)</f>
        <v>3.9814814814814812E-4</v>
      </c>
      <c r="D71" s="35">
        <f t="shared" si="0"/>
        <v>0</v>
      </c>
    </row>
    <row r="72" spans="1:9" ht="25.5">
      <c r="A72" s="10" t="s">
        <v>18</v>
      </c>
      <c r="B72" s="33" t="s">
        <v>72</v>
      </c>
      <c r="C72" s="34">
        <f>(40%*8%*C70)</f>
        <v>1.5925925925925924E-4</v>
      </c>
      <c r="D72" s="35">
        <f t="shared" si="0"/>
        <v>0</v>
      </c>
    </row>
    <row r="73" spans="1:9">
      <c r="A73" s="10" t="s">
        <v>20</v>
      </c>
      <c r="B73" s="33" t="s">
        <v>73</v>
      </c>
      <c r="C73" s="34">
        <f>(((1/30*7))/12)</f>
        <v>1.9444444444444445E-2</v>
      </c>
      <c r="D73" s="35">
        <f t="shared" si="0"/>
        <v>0</v>
      </c>
    </row>
    <row r="74" spans="1:9" ht="25.5">
      <c r="A74" s="10" t="s">
        <v>22</v>
      </c>
      <c r="B74" s="37" t="s">
        <v>74</v>
      </c>
      <c r="C74" s="34">
        <f>C44*C73</f>
        <v>6.5722222222222224E-3</v>
      </c>
      <c r="D74" s="35">
        <f t="shared" si="0"/>
        <v>0</v>
      </c>
      <c r="I74" s="38"/>
    </row>
    <row r="75" spans="1:9" ht="25.5">
      <c r="A75" s="10" t="s">
        <v>24</v>
      </c>
      <c r="B75" s="33" t="s">
        <v>75</v>
      </c>
      <c r="C75" s="34">
        <f>(1+(1/12)+(1/3/12))*0.08*0.4</f>
        <v>3.5555555555555556E-2</v>
      </c>
      <c r="D75" s="35">
        <f t="shared" si="0"/>
        <v>0</v>
      </c>
    </row>
    <row r="76" spans="1:9">
      <c r="A76" s="39" t="s">
        <v>28</v>
      </c>
      <c r="B76" s="39"/>
      <c r="C76" s="40">
        <f>SUM(C70:C75)</f>
        <v>6.7106481481481489E-2</v>
      </c>
      <c r="D76" s="41">
        <f>SUM(D70:D75)</f>
        <v>0</v>
      </c>
    </row>
    <row r="77" spans="1:9" hidden="1">
      <c r="A77" s="32" t="s">
        <v>29</v>
      </c>
      <c r="B77" s="99"/>
      <c r="C77" s="99"/>
      <c r="D77" s="99"/>
    </row>
    <row r="78" spans="1:9" ht="36.75" hidden="1" customHeight="1">
      <c r="A78" s="16">
        <v>1</v>
      </c>
      <c r="B78" s="92" t="s">
        <v>76</v>
      </c>
      <c r="C78" s="92"/>
      <c r="D78" s="92"/>
    </row>
    <row r="79" spans="1:9" ht="19.149999999999999" hidden="1" customHeight="1">
      <c r="A79" s="16">
        <v>2</v>
      </c>
      <c r="B79" s="92" t="s">
        <v>77</v>
      </c>
      <c r="C79" s="92"/>
      <c r="D79" s="92"/>
    </row>
    <row r="80" spans="1:9" ht="13.9" hidden="1" customHeight="1">
      <c r="A80" s="16">
        <v>3</v>
      </c>
      <c r="B80" s="92" t="s">
        <v>78</v>
      </c>
      <c r="C80" s="92"/>
      <c r="D80" s="92"/>
    </row>
    <row r="81" spans="1:8" ht="27.75" hidden="1" customHeight="1">
      <c r="A81" s="16">
        <v>4</v>
      </c>
      <c r="B81" s="92" t="s">
        <v>79</v>
      </c>
      <c r="C81" s="92"/>
      <c r="D81" s="92"/>
    </row>
    <row r="82" spans="1:8">
      <c r="A82" s="97"/>
      <c r="B82" s="97"/>
      <c r="C82" s="97"/>
      <c r="D82" s="97"/>
    </row>
    <row r="83" spans="1:8">
      <c r="A83" s="98" t="s">
        <v>80</v>
      </c>
      <c r="B83" s="98"/>
      <c r="C83" s="98"/>
      <c r="D83" s="98"/>
    </row>
    <row r="84" spans="1:8" s="9" customFormat="1">
      <c r="A84" s="95" t="s">
        <v>81</v>
      </c>
      <c r="B84" s="95"/>
      <c r="C84" s="95"/>
      <c r="D84" s="95"/>
    </row>
    <row r="85" spans="1:8" s="9" customFormat="1" ht="23.25" customHeight="1">
      <c r="A85" s="43" t="s">
        <v>82</v>
      </c>
      <c r="B85" s="43" t="s">
        <v>83</v>
      </c>
      <c r="C85" s="43" t="s">
        <v>12</v>
      </c>
      <c r="D85" s="43" t="s">
        <v>13</v>
      </c>
    </row>
    <row r="86" spans="1:8">
      <c r="A86" s="44" t="s">
        <v>14</v>
      </c>
      <c r="B86" s="45" t="s">
        <v>84</v>
      </c>
      <c r="C86" s="46">
        <f>(1+(1/12)+(1/12)+(1/12/3))/12</f>
        <v>9.9537037037037021E-2</v>
      </c>
      <c r="D86" s="47">
        <f>C86*$D$20</f>
        <v>0</v>
      </c>
      <c r="H86" s="36"/>
    </row>
    <row r="87" spans="1:8">
      <c r="A87" s="44" t="s">
        <v>16</v>
      </c>
      <c r="B87" s="45" t="s">
        <v>85</v>
      </c>
      <c r="C87" s="46">
        <f>((1/30)/12)</f>
        <v>2.7777777777777779E-3</v>
      </c>
      <c r="D87" s="47">
        <f>C87*$D$20</f>
        <v>0</v>
      </c>
    </row>
    <row r="88" spans="1:8" ht="25.5">
      <c r="A88" s="44" t="s">
        <v>18</v>
      </c>
      <c r="B88" s="45" t="s">
        <v>86</v>
      </c>
      <c r="C88" s="46">
        <f>((5/30)/12)*1.62%*50%</f>
        <v>1.1250000000000001E-4</v>
      </c>
      <c r="D88" s="47">
        <f>C88*$D$20</f>
        <v>0</v>
      </c>
    </row>
    <row r="89" spans="1:8" ht="25.5">
      <c r="A89" s="10" t="s">
        <v>20</v>
      </c>
      <c r="B89" s="3" t="s">
        <v>87</v>
      </c>
      <c r="C89" s="46">
        <f>((15/30)/12)*1.219%</f>
        <v>5.0791666666666672E-4</v>
      </c>
      <c r="D89" s="47">
        <f>C89*$D$20</f>
        <v>0</v>
      </c>
    </row>
    <row r="90" spans="1:8" ht="25.5">
      <c r="A90" s="44" t="s">
        <v>22</v>
      </c>
      <c r="B90" s="45" t="s">
        <v>88</v>
      </c>
      <c r="C90" s="46">
        <f>((1/12)+(1/12/3))*(4/12)*1.62%*50%</f>
        <v>3.0000000000000003E-4</v>
      </c>
      <c r="D90" s="47">
        <f>C90*D30</f>
        <v>0</v>
      </c>
    </row>
    <row r="91" spans="1:8" ht="25.5">
      <c r="A91" s="44" t="s">
        <v>24</v>
      </c>
      <c r="B91" s="45" t="s">
        <v>89</v>
      </c>
      <c r="C91" s="46">
        <v>0</v>
      </c>
      <c r="D91" s="47">
        <f>C91*$D$20</f>
        <v>0</v>
      </c>
    </row>
    <row r="92" spans="1:8" hidden="1">
      <c r="A92" s="44"/>
      <c r="B92" s="45"/>
      <c r="C92" s="46"/>
      <c r="D92" s="47"/>
    </row>
    <row r="93" spans="1:8" hidden="1">
      <c r="A93" s="44"/>
      <c r="B93" s="45"/>
      <c r="C93" s="46"/>
      <c r="D93" s="47"/>
    </row>
    <row r="94" spans="1:8" hidden="1">
      <c r="A94" s="32" t="s">
        <v>29</v>
      </c>
      <c r="B94" s="96"/>
      <c r="C94" s="96"/>
      <c r="D94" s="96"/>
    </row>
    <row r="95" spans="1:8" ht="19.149999999999999" hidden="1" customHeight="1">
      <c r="A95" s="16">
        <v>1</v>
      </c>
      <c r="B95" s="92" t="s">
        <v>90</v>
      </c>
      <c r="C95" s="92"/>
      <c r="D95" s="92"/>
    </row>
    <row r="96" spans="1:8" ht="36.75" hidden="1" customHeight="1">
      <c r="A96" s="16">
        <v>2</v>
      </c>
      <c r="B96" s="92" t="s">
        <v>91</v>
      </c>
      <c r="C96" s="92"/>
      <c r="D96" s="92"/>
    </row>
    <row r="97" spans="1:4" ht="27.75" hidden="1" customHeight="1">
      <c r="A97" s="16">
        <v>3</v>
      </c>
      <c r="B97" s="92" t="s">
        <v>92</v>
      </c>
      <c r="C97" s="92"/>
      <c r="D97" s="92"/>
    </row>
    <row r="98" spans="1:4" ht="36.75" hidden="1" customHeight="1">
      <c r="A98" s="16">
        <v>4</v>
      </c>
      <c r="B98" s="92" t="s">
        <v>93</v>
      </c>
      <c r="C98" s="92"/>
      <c r="D98" s="92"/>
    </row>
    <row r="99" spans="1:4" ht="13.9" customHeight="1">
      <c r="A99" s="94" t="s">
        <v>28</v>
      </c>
      <c r="B99" s="94"/>
      <c r="C99" s="20">
        <f>SUM(C86:C91)</f>
        <v>0.10323523148148146</v>
      </c>
      <c r="D99" s="48">
        <f>SUM(D86:D91)</f>
        <v>0</v>
      </c>
    </row>
    <row r="100" spans="1:4">
      <c r="A100" s="49"/>
      <c r="B100" s="49"/>
      <c r="C100" s="49"/>
      <c r="D100" s="50"/>
    </row>
    <row r="101" spans="1:4">
      <c r="A101" s="95" t="s">
        <v>94</v>
      </c>
      <c r="B101" s="95"/>
      <c r="C101" s="95"/>
      <c r="D101" s="95"/>
    </row>
    <row r="102" spans="1:4" s="9" customFormat="1">
      <c r="A102" s="43" t="s">
        <v>95</v>
      </c>
      <c r="B102" s="43" t="s">
        <v>96</v>
      </c>
      <c r="C102" s="43" t="s">
        <v>12</v>
      </c>
      <c r="D102" s="43" t="s">
        <v>13</v>
      </c>
    </row>
    <row r="103" spans="1:4" ht="25.5">
      <c r="A103" s="44" t="s">
        <v>14</v>
      </c>
      <c r="B103" s="51" t="s">
        <v>97</v>
      </c>
      <c r="C103" s="46">
        <v>0</v>
      </c>
      <c r="D103" s="47">
        <f>C103*D20</f>
        <v>0</v>
      </c>
    </row>
    <row r="104" spans="1:4" ht="13.9" customHeight="1">
      <c r="A104" s="94" t="s">
        <v>98</v>
      </c>
      <c r="B104" s="94"/>
      <c r="C104" s="52">
        <f>C103</f>
        <v>0</v>
      </c>
      <c r="D104" s="48">
        <f>D103</f>
        <v>0</v>
      </c>
    </row>
    <row r="105" spans="1:4" hidden="1">
      <c r="A105" s="42" t="s">
        <v>29</v>
      </c>
      <c r="B105" s="96"/>
      <c r="C105" s="96"/>
      <c r="D105" s="96"/>
    </row>
    <row r="106" spans="1:4" ht="36.75" hidden="1" customHeight="1">
      <c r="A106" s="16">
        <v>1</v>
      </c>
      <c r="B106" s="92" t="s">
        <v>99</v>
      </c>
      <c r="C106" s="92"/>
      <c r="D106" s="92"/>
    </row>
    <row r="107" spans="1:4" ht="13.9" hidden="1" customHeight="1">
      <c r="A107" s="16">
        <v>2</v>
      </c>
      <c r="B107" s="92" t="s">
        <v>100</v>
      </c>
      <c r="C107" s="92"/>
      <c r="D107" s="92"/>
    </row>
    <row r="108" spans="1:4" ht="19.149999999999999" hidden="1" customHeight="1">
      <c r="A108" s="16">
        <v>3</v>
      </c>
      <c r="B108" s="92" t="s">
        <v>101</v>
      </c>
      <c r="C108" s="92"/>
      <c r="D108" s="92"/>
    </row>
    <row r="109" spans="1:4">
      <c r="A109" s="49"/>
      <c r="B109" s="49"/>
      <c r="C109" s="49"/>
      <c r="D109" s="50"/>
    </row>
    <row r="110" spans="1:4">
      <c r="A110" s="93" t="s">
        <v>102</v>
      </c>
      <c r="B110" s="93"/>
      <c r="C110" s="93"/>
      <c r="D110" s="93"/>
    </row>
    <row r="111" spans="1:4" s="9" customFormat="1" ht="13.9" customHeight="1">
      <c r="A111" s="23">
        <v>4</v>
      </c>
      <c r="B111" s="84" t="s">
        <v>103</v>
      </c>
      <c r="C111" s="84"/>
      <c r="D111" s="23" t="s">
        <v>13</v>
      </c>
    </row>
    <row r="112" spans="1:4" ht="13.9" customHeight="1">
      <c r="A112" s="10" t="s">
        <v>82</v>
      </c>
      <c r="B112" s="90" t="s">
        <v>104</v>
      </c>
      <c r="C112" s="90"/>
      <c r="D112" s="53">
        <f>D99</f>
        <v>0</v>
      </c>
    </row>
    <row r="113" spans="1:4" ht="13.9" customHeight="1">
      <c r="A113" s="10" t="s">
        <v>95</v>
      </c>
      <c r="B113" s="90" t="s">
        <v>96</v>
      </c>
      <c r="C113" s="90"/>
      <c r="D113" s="53">
        <f>D104</f>
        <v>0</v>
      </c>
    </row>
    <row r="114" spans="1:4" ht="13.9" customHeight="1">
      <c r="A114" s="81" t="s">
        <v>28</v>
      </c>
      <c r="B114" s="81"/>
      <c r="C114" s="81"/>
      <c r="D114" s="14">
        <f>SUM(D112:D113)</f>
        <v>0</v>
      </c>
    </row>
    <row r="115" spans="1:4">
      <c r="A115" s="1"/>
      <c r="B115" s="1"/>
      <c r="C115" s="1"/>
      <c r="D115" s="1"/>
    </row>
    <row r="116" spans="1:4">
      <c r="A116" s="91" t="s">
        <v>105</v>
      </c>
      <c r="B116" s="91"/>
      <c r="C116" s="91"/>
      <c r="D116" s="91"/>
    </row>
    <row r="117" spans="1:4" s="9" customFormat="1" ht="13.9" customHeight="1">
      <c r="A117" s="23">
        <v>5</v>
      </c>
      <c r="B117" s="84" t="s">
        <v>106</v>
      </c>
      <c r="C117" s="84"/>
      <c r="D117" s="23" t="s">
        <v>13</v>
      </c>
    </row>
    <row r="118" spans="1:4" ht="13.9" customHeight="1">
      <c r="A118" s="10" t="s">
        <v>14</v>
      </c>
      <c r="B118" s="80" t="s">
        <v>107</v>
      </c>
      <c r="C118" s="80"/>
      <c r="D118" s="11">
        <v>0</v>
      </c>
    </row>
    <row r="119" spans="1:4" ht="13.9" customHeight="1">
      <c r="A119" s="10" t="s">
        <v>16</v>
      </c>
      <c r="B119" s="80" t="s">
        <v>108</v>
      </c>
      <c r="C119" s="80"/>
      <c r="D119" s="11">
        <v>0</v>
      </c>
    </row>
    <row r="120" spans="1:4" ht="13.9" customHeight="1">
      <c r="A120" s="10" t="s">
        <v>18</v>
      </c>
      <c r="B120" s="80" t="s">
        <v>109</v>
      </c>
      <c r="C120" s="80"/>
      <c r="D120" s="11">
        <v>0</v>
      </c>
    </row>
    <row r="121" spans="1:4" ht="13.9" customHeight="1">
      <c r="A121" s="10" t="s">
        <v>20</v>
      </c>
      <c r="B121" s="80" t="s">
        <v>110</v>
      </c>
      <c r="C121" s="80"/>
      <c r="D121" s="11">
        <v>0</v>
      </c>
    </row>
    <row r="122" spans="1:4" ht="13.9" customHeight="1">
      <c r="A122" s="81" t="s">
        <v>50</v>
      </c>
      <c r="B122" s="81"/>
      <c r="C122" s="81"/>
      <c r="D122" s="14">
        <f>SUM(D118:D119)</f>
        <v>0</v>
      </c>
    </row>
    <row r="123" spans="1:4">
      <c r="A123" s="89"/>
      <c r="B123" s="89"/>
      <c r="C123" s="89"/>
      <c r="D123" s="89"/>
    </row>
    <row r="124" spans="1:4">
      <c r="A124" s="85" t="s">
        <v>111</v>
      </c>
      <c r="B124" s="85"/>
      <c r="C124" s="85"/>
      <c r="D124" s="54">
        <f>D20+D66+D76+D114+D122</f>
        <v>0</v>
      </c>
    </row>
    <row r="125" spans="1:4">
      <c r="A125" s="27"/>
      <c r="B125" s="27"/>
      <c r="C125" s="27"/>
      <c r="D125" s="27"/>
    </row>
    <row r="126" spans="1:4">
      <c r="A126" s="86" t="s">
        <v>112</v>
      </c>
      <c r="B126" s="86"/>
      <c r="C126" s="86"/>
      <c r="D126" s="86"/>
    </row>
    <row r="127" spans="1:4" s="9" customFormat="1">
      <c r="A127" s="55">
        <v>6</v>
      </c>
      <c r="B127" s="56" t="s">
        <v>113</v>
      </c>
      <c r="C127" s="56" t="s">
        <v>12</v>
      </c>
      <c r="D127" s="56" t="s">
        <v>13</v>
      </c>
    </row>
    <row r="128" spans="1:4">
      <c r="A128" s="57" t="s">
        <v>14</v>
      </c>
      <c r="B128" s="58" t="s">
        <v>114</v>
      </c>
      <c r="C128" s="59">
        <v>0</v>
      </c>
      <c r="D128" s="60">
        <f>C128*D124</f>
        <v>0</v>
      </c>
    </row>
    <row r="129" spans="1:4">
      <c r="A129" s="57" t="s">
        <v>16</v>
      </c>
      <c r="B129" s="58" t="s">
        <v>115</v>
      </c>
      <c r="C129" s="59">
        <v>0</v>
      </c>
      <c r="D129" s="60">
        <f>C129*(D124+D128)</f>
        <v>0</v>
      </c>
    </row>
    <row r="130" spans="1:4" ht="13.9" customHeight="1">
      <c r="A130" s="87" t="s">
        <v>116</v>
      </c>
      <c r="B130" s="87"/>
      <c r="C130" s="61">
        <f>SUM(C128:C129)</f>
        <v>0</v>
      </c>
      <c r="D130" s="62">
        <f>SUM(D128:D129)</f>
        <v>0</v>
      </c>
    </row>
    <row r="131" spans="1:4">
      <c r="A131" s="57" t="s">
        <v>18</v>
      </c>
      <c r="B131" s="58" t="s">
        <v>117</v>
      </c>
      <c r="D131" s="58"/>
    </row>
    <row r="132" spans="1:4">
      <c r="A132" s="63"/>
      <c r="B132" s="58" t="s">
        <v>118</v>
      </c>
      <c r="C132" s="64">
        <v>0</v>
      </c>
      <c r="D132" s="60">
        <f>C132*(D124+D130)/(1-0.0865)</f>
        <v>0</v>
      </c>
    </row>
    <row r="133" spans="1:4">
      <c r="A133" s="63"/>
      <c r="B133" s="58" t="s">
        <v>119</v>
      </c>
      <c r="C133" s="65">
        <v>0</v>
      </c>
      <c r="D133" s="60">
        <f>C133*(D124+D130)/(1-0.0865)</f>
        <v>0</v>
      </c>
    </row>
    <row r="134" spans="1:4">
      <c r="A134" s="63"/>
      <c r="B134" s="58" t="s">
        <v>120</v>
      </c>
      <c r="C134" s="65">
        <v>0</v>
      </c>
      <c r="D134" s="60">
        <f>C134*(D124+D130)/(1-0.0865)</f>
        <v>0</v>
      </c>
    </row>
    <row r="135" spans="1:4" ht="13.9" customHeight="1">
      <c r="A135" s="88" t="s">
        <v>121</v>
      </c>
      <c r="B135" s="88"/>
      <c r="C135" s="66">
        <f>SUM(C132:C134)</f>
        <v>0</v>
      </c>
      <c r="D135" s="67">
        <f>SUM(D132:D134)</f>
        <v>0</v>
      </c>
    </row>
    <row r="136" spans="1:4" ht="13.9" customHeight="1">
      <c r="A136" s="81" t="s">
        <v>28</v>
      </c>
      <c r="B136" s="81"/>
      <c r="C136" s="81"/>
      <c r="D136" s="14">
        <f>D130+D135</f>
        <v>0</v>
      </c>
    </row>
    <row r="137" spans="1:4" hidden="1">
      <c r="A137" s="68" t="s">
        <v>29</v>
      </c>
    </row>
    <row r="138" spans="1:4" ht="19.149999999999999" hidden="1" customHeight="1">
      <c r="A138" s="26">
        <v>1</v>
      </c>
      <c r="B138" s="82" t="s">
        <v>122</v>
      </c>
      <c r="C138" s="82"/>
      <c r="D138" s="82"/>
    </row>
    <row r="140" spans="1:4" s="9" customFormat="1">
      <c r="A140" s="83" t="s">
        <v>123</v>
      </c>
      <c r="B140" s="83"/>
      <c r="C140" s="83"/>
      <c r="D140" s="83"/>
    </row>
    <row r="141" spans="1:4" s="9" customFormat="1" ht="13.9" customHeight="1">
      <c r="A141" s="84" t="s">
        <v>124</v>
      </c>
      <c r="B141" s="84"/>
      <c r="C141" s="84"/>
      <c r="D141" s="23" t="s">
        <v>13</v>
      </c>
    </row>
    <row r="142" spans="1:4" ht="13.9" customHeight="1">
      <c r="A142" s="10" t="s">
        <v>14</v>
      </c>
      <c r="B142" s="80" t="s">
        <v>10</v>
      </c>
      <c r="C142" s="80"/>
      <c r="D142" s="69">
        <f>D20</f>
        <v>0</v>
      </c>
    </row>
    <row r="143" spans="1:4" ht="13.9" customHeight="1">
      <c r="A143" s="10" t="s">
        <v>16</v>
      </c>
      <c r="B143" s="80" t="s">
        <v>31</v>
      </c>
      <c r="C143" s="80"/>
      <c r="D143" s="69">
        <f>D66</f>
        <v>0</v>
      </c>
    </row>
    <row r="144" spans="1:4" ht="13.9" customHeight="1">
      <c r="A144" s="10" t="s">
        <v>18</v>
      </c>
      <c r="B144" s="80" t="s">
        <v>68</v>
      </c>
      <c r="C144" s="80"/>
      <c r="D144" s="69">
        <f>D76</f>
        <v>0</v>
      </c>
    </row>
    <row r="145" spans="1:4" ht="13.9" customHeight="1">
      <c r="A145" s="10" t="s">
        <v>20</v>
      </c>
      <c r="B145" s="80" t="s">
        <v>80</v>
      </c>
      <c r="C145" s="80"/>
      <c r="D145" s="69">
        <f>D114</f>
        <v>0</v>
      </c>
    </row>
    <row r="146" spans="1:4" ht="13.9" customHeight="1">
      <c r="A146" s="10" t="s">
        <v>22</v>
      </c>
      <c r="B146" s="80" t="s">
        <v>105</v>
      </c>
      <c r="C146" s="80"/>
      <c r="D146" s="69">
        <f>D122</f>
        <v>0</v>
      </c>
    </row>
    <row r="147" spans="1:4" ht="13.9" customHeight="1">
      <c r="A147" s="10" t="s">
        <v>24</v>
      </c>
      <c r="B147" s="80" t="s">
        <v>125</v>
      </c>
      <c r="C147" s="80"/>
      <c r="D147" s="69">
        <f>D136</f>
        <v>0</v>
      </c>
    </row>
    <row r="148" spans="1:4" ht="13.9" customHeight="1">
      <c r="A148" s="81" t="s">
        <v>126</v>
      </c>
      <c r="B148" s="81"/>
      <c r="C148" s="81"/>
      <c r="D148" s="70">
        <f>SUM(D142:D147)</f>
        <v>0</v>
      </c>
    </row>
    <row r="149" spans="1:4">
      <c r="A149" s="76" t="s">
        <v>127</v>
      </c>
      <c r="B149" s="76"/>
      <c r="C149" s="77">
        <v>1</v>
      </c>
      <c r="D149" s="77"/>
    </row>
    <row r="150" spans="1:4">
      <c r="A150" s="78" t="s">
        <v>128</v>
      </c>
      <c r="B150" s="78"/>
      <c r="C150" s="78"/>
      <c r="D150" s="71">
        <f>D148*C149</f>
        <v>0</v>
      </c>
    </row>
    <row r="151" spans="1:4">
      <c r="A151" s="79" t="s">
        <v>129</v>
      </c>
      <c r="B151" s="79"/>
      <c r="C151" s="79"/>
      <c r="D151" s="72">
        <f>D150*D4</f>
        <v>0</v>
      </c>
    </row>
    <row r="152" spans="1:4">
      <c r="C152" s="73" t="s">
        <v>130</v>
      </c>
      <c r="D152" s="74" t="e">
        <f>D150/D20</f>
        <v>#DIV/0!</v>
      </c>
    </row>
  </sheetData>
  <mergeCells count="99">
    <mergeCell ref="A1:D1"/>
    <mergeCell ref="A2:D2"/>
    <mergeCell ref="A3:C3"/>
    <mergeCell ref="A4:C4"/>
    <mergeCell ref="A5:C5"/>
    <mergeCell ref="A6:C6"/>
    <mergeCell ref="A7:C7"/>
    <mergeCell ref="A8:C8"/>
    <mergeCell ref="A9:C9"/>
    <mergeCell ref="A10:D10"/>
    <mergeCell ref="A11:D11"/>
    <mergeCell ref="B13:C13"/>
    <mergeCell ref="A20:C20"/>
    <mergeCell ref="B21:D21"/>
    <mergeCell ref="B22:D22"/>
    <mergeCell ref="B23:D23"/>
    <mergeCell ref="A25:D25"/>
    <mergeCell ref="A26:D26"/>
    <mergeCell ref="A30:B30"/>
    <mergeCell ref="A31:D31"/>
    <mergeCell ref="A32:C32"/>
    <mergeCell ref="A33:D33"/>
    <mergeCell ref="A34:D34"/>
    <mergeCell ref="A44:B44"/>
    <mergeCell ref="B45:D45"/>
    <mergeCell ref="B46:D46"/>
    <mergeCell ref="A48:D48"/>
    <mergeCell ref="B49:C49"/>
    <mergeCell ref="B50:C50"/>
    <mergeCell ref="B51:C51"/>
    <mergeCell ref="B52:C52"/>
    <mergeCell ref="B53:C53"/>
    <mergeCell ref="B54:C54"/>
    <mergeCell ref="B55:C55"/>
    <mergeCell ref="B56:C56"/>
    <mergeCell ref="A57:C57"/>
    <mergeCell ref="B58:D58"/>
    <mergeCell ref="B59:D59"/>
    <mergeCell ref="B60:D60"/>
    <mergeCell ref="A61:D61"/>
    <mergeCell ref="B62:C62"/>
    <mergeCell ref="B63:C63"/>
    <mergeCell ref="B64:C64"/>
    <mergeCell ref="B65:C65"/>
    <mergeCell ref="A66:C66"/>
    <mergeCell ref="A67:D67"/>
    <mergeCell ref="A68:D68"/>
    <mergeCell ref="B77:D77"/>
    <mergeCell ref="B78:D78"/>
    <mergeCell ref="B79:D79"/>
    <mergeCell ref="B80:D80"/>
    <mergeCell ref="B81:D81"/>
    <mergeCell ref="A82:D82"/>
    <mergeCell ref="A83:D83"/>
    <mergeCell ref="A84:D84"/>
    <mergeCell ref="B94:D94"/>
    <mergeCell ref="B95:D95"/>
    <mergeCell ref="B96:D96"/>
    <mergeCell ref="B97:D97"/>
    <mergeCell ref="B98:D98"/>
    <mergeCell ref="A99:B99"/>
    <mergeCell ref="A101:D101"/>
    <mergeCell ref="A104:B104"/>
    <mergeCell ref="B105:D105"/>
    <mergeCell ref="B106:D106"/>
    <mergeCell ref="B107:D107"/>
    <mergeCell ref="B108:D108"/>
    <mergeCell ref="A110:D110"/>
    <mergeCell ref="B111:C111"/>
    <mergeCell ref="B112:C112"/>
    <mergeCell ref="B113:C113"/>
    <mergeCell ref="A114:C114"/>
    <mergeCell ref="A116:D116"/>
    <mergeCell ref="B117:C117"/>
    <mergeCell ref="B118:C118"/>
    <mergeCell ref="B119:C119"/>
    <mergeCell ref="B120:C120"/>
    <mergeCell ref="B121:C121"/>
    <mergeCell ref="A122:C122"/>
    <mergeCell ref="A123:D123"/>
    <mergeCell ref="A124:C124"/>
    <mergeCell ref="A126:D126"/>
    <mergeCell ref="A130:B130"/>
    <mergeCell ref="A135:B135"/>
    <mergeCell ref="A136:C136"/>
    <mergeCell ref="B138:D138"/>
    <mergeCell ref="A140:D140"/>
    <mergeCell ref="A141:C141"/>
    <mergeCell ref="B142:C142"/>
    <mergeCell ref="B143:C143"/>
    <mergeCell ref="A149:B149"/>
    <mergeCell ref="C149:D149"/>
    <mergeCell ref="A150:C150"/>
    <mergeCell ref="A151:C151"/>
    <mergeCell ref="B144:C144"/>
    <mergeCell ref="B145:C145"/>
    <mergeCell ref="B146:C146"/>
    <mergeCell ref="B147:C147"/>
    <mergeCell ref="A148:C148"/>
  </mergeCells>
  <pageMargins left="0.51180555555555596" right="0.51180555555555596" top="0.78749999999999998" bottom="0.78749999999999998" header="0.511811023622047" footer="0.511811023622047"/>
  <pageSetup paperSize="9" orientation="portrait" horizontalDpi="300" verticalDpi="300"/>
  <ignoredErrors>
    <ignoredError sqref="D90" formula="1"/>
    <ignoredError sqref="D122" formulaRange="1"/>
  </ignoredErrors>
  <legacyDrawing r:id="rId1"/>
</worksheet>
</file>

<file path=docProps/app.xml><?xml version="1.0" encoding="utf-8"?>
<Properties xmlns="http://schemas.openxmlformats.org/officeDocument/2006/extended-properties" xmlns:vt="http://schemas.openxmlformats.org/officeDocument/2006/docPropsVTypes">
  <Template/>
  <TotalTime>165</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Cargo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Ariane Pereira Pegoraro</dc:creator>
  <dc:description/>
  <cp:lastModifiedBy>Leonardo Ribeiro dos Santos</cp:lastModifiedBy>
  <cp:revision>62</cp:revision>
  <dcterms:created xsi:type="dcterms:W3CDTF">2023-07-24T17:33:52Z</dcterms:created>
  <dcterms:modified xsi:type="dcterms:W3CDTF">2025-03-14T12:20:35Z</dcterms:modified>
  <dc:language>pt-BR</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0x010100D682D6B55E9B6C43903464158CCFFC72</vt:lpwstr>
  </property>
  <property fmtid="{D5CDD505-2E9C-101B-9397-08002B2CF9AE}" pid="3" name="MediaServiceImageTags">
    <vt:lpwstr/>
  </property>
</Properties>
</file>