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AIS-M\Requisições de Compra - Suprimentos\RC 95844 Manutenção Predial 2026\"/>
    </mc:Choice>
  </mc:AlternateContent>
  <xr:revisionPtr revIDLastSave="0" documentId="13_ncr:1_{E86C3609-C3F1-4CC6-8498-BBECB8DD06C3}" xr6:coauthVersionLast="47" xr6:coauthVersionMax="47" xr10:uidLastSave="{00000000-0000-0000-0000-000000000000}"/>
  <bookViews>
    <workbookView xWindow="-120" yWindow="-120" windowWidth="29040" windowHeight="15720" tabRatio="838" activeTab="1" xr2:uid="{00000000-000D-0000-FFFF-FFFF00000000}"/>
  </bookViews>
  <sheets>
    <sheet name="Resumo" sheetId="18" r:id="rId1"/>
    <sheet name="Planilha de Formação de Preços" sheetId="16" r:id="rId2"/>
    <sheet name="Módulo 5 - Insumos Diversos" sheetId="19" r:id="rId3"/>
  </sheets>
  <definedNames>
    <definedName name="_xlnm.Print_Area" localSheetId="2">'Módulo 5 - Insumos Diversos'!$A$1:$H$22</definedName>
    <definedName name="_xlnm.Print_Area" localSheetId="1">'Planilha de Formação de Preços'!$A$1:$Q$120</definedName>
    <definedName name="_xlnm.Print_Area" localSheetId="0">Resumo!$A$1:$S$24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9" l="1"/>
  <c r="E6" i="19"/>
  <c r="E5" i="19"/>
  <c r="E4" i="19"/>
  <c r="E3" i="19"/>
  <c r="G22" i="19" l="1"/>
  <c r="G16" i="19"/>
  <c r="H16" i="19" s="1"/>
  <c r="G15" i="19"/>
  <c r="H15" i="19" s="1"/>
  <c r="G14" i="19"/>
  <c r="H14" i="19" s="1"/>
  <c r="G13" i="19"/>
  <c r="H13" i="19" s="1"/>
  <c r="G12" i="19"/>
  <c r="H12" i="19" s="1"/>
  <c r="H22" i="19" l="1"/>
  <c r="D94" i="16" s="1"/>
  <c r="H17" i="19"/>
  <c r="G17" i="19"/>
  <c r="D93" i="16" s="1"/>
  <c r="G7" i="19"/>
  <c r="H7" i="19" s="1"/>
  <c r="G6" i="19"/>
  <c r="H6" i="19" s="1"/>
  <c r="G5" i="19"/>
  <c r="H5" i="19" s="1"/>
  <c r="G4" i="19"/>
  <c r="H4" i="19" s="1"/>
  <c r="G3" i="19"/>
  <c r="H3" i="19" l="1"/>
  <c r="H8" i="19" s="1"/>
  <c r="G8" i="19"/>
  <c r="D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D92" i="16" l="1"/>
  <c r="K92" i="16" s="1"/>
  <c r="K95" i="16" s="1"/>
  <c r="K116" i="16" s="1"/>
  <c r="K94" i="16"/>
  <c r="K93" i="16"/>
  <c r="K15" i="16"/>
  <c r="K16" i="16" l="1"/>
  <c r="K21" i="16" s="1"/>
  <c r="Q15" i="16"/>
  <c r="P15" i="16"/>
  <c r="O15" i="16"/>
  <c r="N15" i="16"/>
  <c r="M15" i="16"/>
  <c r="L15" i="16"/>
  <c r="J15" i="16"/>
  <c r="I15" i="16"/>
  <c r="H15" i="16"/>
  <c r="H16" i="16" s="1"/>
  <c r="G15" i="16"/>
  <c r="F15" i="16"/>
  <c r="E15" i="16"/>
  <c r="D15" i="16"/>
  <c r="C27" i="16"/>
  <c r="C28" i="16"/>
  <c r="C26" i="16"/>
  <c r="K27" i="16" l="1"/>
  <c r="K112" i="16"/>
  <c r="K26" i="16"/>
  <c r="K28" i="16"/>
  <c r="Q94" i="16"/>
  <c r="P94" i="16"/>
  <c r="O94" i="16"/>
  <c r="N94" i="16"/>
  <c r="M94" i="16"/>
  <c r="L94" i="16"/>
  <c r="J94" i="16"/>
  <c r="I94" i="16"/>
  <c r="H94" i="16"/>
  <c r="G94" i="16"/>
  <c r="F94" i="16"/>
  <c r="E94" i="16"/>
  <c r="Q93" i="16"/>
  <c r="P93" i="16"/>
  <c r="O93" i="16"/>
  <c r="N93" i="16"/>
  <c r="M93" i="16"/>
  <c r="L93" i="16"/>
  <c r="J93" i="16"/>
  <c r="I93" i="16"/>
  <c r="H93" i="16"/>
  <c r="G93" i="16"/>
  <c r="F93" i="16"/>
  <c r="E93" i="16"/>
  <c r="Q92" i="16"/>
  <c r="P92" i="16"/>
  <c r="O92" i="16"/>
  <c r="N92" i="16"/>
  <c r="M92" i="16"/>
  <c r="L92" i="16"/>
  <c r="J92" i="16"/>
  <c r="I92" i="16"/>
  <c r="H92" i="16"/>
  <c r="G92" i="16"/>
  <c r="F92" i="16"/>
  <c r="E92" i="16"/>
  <c r="K29" i="16" l="1"/>
  <c r="K34" i="16" s="1"/>
  <c r="K49" i="16"/>
  <c r="K56" i="16" s="1"/>
  <c r="K37" i="16"/>
  <c r="K35" i="16"/>
  <c r="K54" i="16" l="1"/>
  <c r="K36" i="16"/>
  <c r="K38" i="16"/>
  <c r="K33" i="16"/>
  <c r="K40" i="16"/>
  <c r="K39" i="16"/>
  <c r="L95" i="16"/>
  <c r="L116" i="16" s="1"/>
  <c r="L49" i="16"/>
  <c r="L56" i="16" s="1"/>
  <c r="L21" i="16"/>
  <c r="M21" i="16"/>
  <c r="Q95" i="16"/>
  <c r="Q116" i="16" s="1"/>
  <c r="P95" i="16"/>
  <c r="P116" i="16" s="1"/>
  <c r="O95" i="16"/>
  <c r="O116" i="16" s="1"/>
  <c r="N95" i="16"/>
  <c r="Q21" i="16"/>
  <c r="P21" i="16"/>
  <c r="F21" i="16"/>
  <c r="E21" i="16"/>
  <c r="C101" i="16"/>
  <c r="C108" i="16" s="1"/>
  <c r="J95" i="16"/>
  <c r="J116" i="16" s="1"/>
  <c r="I95" i="16"/>
  <c r="I116" i="16" s="1"/>
  <c r="H95" i="16"/>
  <c r="H116" i="16" s="1"/>
  <c r="G95" i="16"/>
  <c r="G116" i="16" s="1"/>
  <c r="F95" i="16"/>
  <c r="F116" i="16" s="1"/>
  <c r="E95" i="16"/>
  <c r="E116" i="16" s="1"/>
  <c r="D95" i="16"/>
  <c r="D116" i="16" s="1"/>
  <c r="C77" i="16"/>
  <c r="C41" i="16"/>
  <c r="C67" i="16" s="1"/>
  <c r="C29" i="16"/>
  <c r="K41" i="16" l="1"/>
  <c r="K63" i="16"/>
  <c r="K65" i="16"/>
  <c r="K64" i="16"/>
  <c r="K62" i="16"/>
  <c r="K55" i="16"/>
  <c r="K57" i="16" s="1"/>
  <c r="K113" i="16" s="1"/>
  <c r="P28" i="16"/>
  <c r="P27" i="16"/>
  <c r="P26" i="16"/>
  <c r="E28" i="16"/>
  <c r="E27" i="16"/>
  <c r="E26" i="16"/>
  <c r="Q28" i="16"/>
  <c r="Q27" i="16"/>
  <c r="Q26" i="16"/>
  <c r="F28" i="16"/>
  <c r="F27" i="16"/>
  <c r="F26" i="16"/>
  <c r="L27" i="16"/>
  <c r="L28" i="16"/>
  <c r="L26" i="16"/>
  <c r="M28" i="16"/>
  <c r="M27" i="16"/>
  <c r="M26" i="16"/>
  <c r="M112" i="16"/>
  <c r="L112" i="16"/>
  <c r="M95" i="16"/>
  <c r="M116" i="16" s="1"/>
  <c r="Q112" i="16"/>
  <c r="M49" i="16"/>
  <c r="M56" i="16" s="1"/>
  <c r="G21" i="16"/>
  <c r="I21" i="16"/>
  <c r="J21" i="16"/>
  <c r="N21" i="16"/>
  <c r="O21" i="16"/>
  <c r="D49" i="16"/>
  <c r="D56" i="16" s="1"/>
  <c r="D21" i="16"/>
  <c r="N116" i="16"/>
  <c r="P112" i="16"/>
  <c r="F112" i="16"/>
  <c r="H21" i="16"/>
  <c r="E112" i="16"/>
  <c r="K61" i="16" l="1"/>
  <c r="K66" i="16"/>
  <c r="M29" i="16"/>
  <c r="K67" i="16"/>
  <c r="M38" i="16"/>
  <c r="H26" i="16"/>
  <c r="H27" i="16"/>
  <c r="H28" i="16"/>
  <c r="O28" i="16"/>
  <c r="O27" i="16"/>
  <c r="O26" i="16"/>
  <c r="N28" i="16"/>
  <c r="N27" i="16"/>
  <c r="N26" i="16"/>
  <c r="I28" i="16"/>
  <c r="I27" i="16"/>
  <c r="I26" i="16"/>
  <c r="J28" i="16"/>
  <c r="J27" i="16"/>
  <c r="J26" i="16"/>
  <c r="G27" i="16"/>
  <c r="G26" i="16"/>
  <c r="G28" i="16"/>
  <c r="D28" i="16"/>
  <c r="D27" i="16"/>
  <c r="D26" i="16"/>
  <c r="N49" i="16"/>
  <c r="N56" i="16" s="1"/>
  <c r="L29" i="16"/>
  <c r="G49" i="16"/>
  <c r="G56" i="16" s="1"/>
  <c r="E49" i="16"/>
  <c r="E56" i="16" s="1"/>
  <c r="G112" i="16"/>
  <c r="H49" i="16"/>
  <c r="H56" i="16" s="1"/>
  <c r="J49" i="16"/>
  <c r="J56" i="16" s="1"/>
  <c r="N112" i="16"/>
  <c r="F49" i="16"/>
  <c r="F56" i="16" s="1"/>
  <c r="I112" i="16"/>
  <c r="J112" i="16"/>
  <c r="F29" i="16"/>
  <c r="O112" i="16"/>
  <c r="O49" i="16"/>
  <c r="O56" i="16" s="1"/>
  <c r="I49" i="16"/>
  <c r="I56" i="16" s="1"/>
  <c r="D112" i="16"/>
  <c r="P29" i="16"/>
  <c r="E29" i="16"/>
  <c r="P49" i="16"/>
  <c r="P56" i="16" s="1"/>
  <c r="Q49" i="16"/>
  <c r="Q56" i="16" s="1"/>
  <c r="Q29" i="16"/>
  <c r="H112" i="16"/>
  <c r="K114" i="16" l="1"/>
  <c r="K75" i="16"/>
  <c r="K74" i="16"/>
  <c r="K76" i="16"/>
  <c r="K73" i="16"/>
  <c r="K71" i="16"/>
  <c r="K72" i="16"/>
  <c r="L33" i="16"/>
  <c r="M37" i="16"/>
  <c r="M35" i="16"/>
  <c r="M36" i="16"/>
  <c r="M33" i="16"/>
  <c r="M40" i="16"/>
  <c r="M39" i="16"/>
  <c r="M34" i="16"/>
  <c r="M54" i="16"/>
  <c r="L40" i="16"/>
  <c r="L37" i="16"/>
  <c r="L38" i="16"/>
  <c r="L35" i="16"/>
  <c r="G29" i="16"/>
  <c r="L34" i="16"/>
  <c r="L54" i="16"/>
  <c r="L36" i="16"/>
  <c r="L39" i="16"/>
  <c r="D29" i="16"/>
  <c r="O29" i="16"/>
  <c r="J29" i="16"/>
  <c r="I29" i="16"/>
  <c r="N29" i="16"/>
  <c r="Q40" i="16"/>
  <c r="Q39" i="16"/>
  <c r="Q37" i="16"/>
  <c r="Q35" i="16"/>
  <c r="Q36" i="16"/>
  <c r="Q34" i="16"/>
  <c r="Q33" i="16"/>
  <c r="Q38" i="16"/>
  <c r="P37" i="16"/>
  <c r="P36" i="16"/>
  <c r="P39" i="16"/>
  <c r="P35" i="16"/>
  <c r="P34" i="16"/>
  <c r="P33" i="16"/>
  <c r="P40" i="16"/>
  <c r="P38" i="16"/>
  <c r="F54" i="16"/>
  <c r="F39" i="16"/>
  <c r="F33" i="16"/>
  <c r="F40" i="16"/>
  <c r="F36" i="16"/>
  <c r="F35" i="16"/>
  <c r="F34" i="16"/>
  <c r="F38" i="16"/>
  <c r="F37" i="16"/>
  <c r="E39" i="16"/>
  <c r="E38" i="16"/>
  <c r="E37" i="16"/>
  <c r="E36" i="16"/>
  <c r="E40" i="16"/>
  <c r="E35" i="16"/>
  <c r="E33" i="16"/>
  <c r="E34" i="16"/>
  <c r="H29" i="16"/>
  <c r="Q54" i="16"/>
  <c r="E54" i="16"/>
  <c r="P54" i="16"/>
  <c r="D37" i="16" l="1"/>
  <c r="D33" i="16"/>
  <c r="K77" i="16"/>
  <c r="K86" i="16" s="1"/>
  <c r="K88" i="16" s="1"/>
  <c r="K115" i="16" s="1"/>
  <c r="K117" i="16" s="1"/>
  <c r="J54" i="16"/>
  <c r="G40" i="16"/>
  <c r="M41" i="16"/>
  <c r="D36" i="16"/>
  <c r="D35" i="16"/>
  <c r="G54" i="16"/>
  <c r="M55" i="16"/>
  <c r="M57" i="16" s="1"/>
  <c r="M113" i="16" s="1"/>
  <c r="G36" i="16"/>
  <c r="G33" i="16"/>
  <c r="G39" i="16"/>
  <c r="G37" i="16"/>
  <c r="G38" i="16"/>
  <c r="L41" i="16"/>
  <c r="G35" i="16"/>
  <c r="G34" i="16"/>
  <c r="D38" i="16"/>
  <c r="J35" i="16"/>
  <c r="D54" i="16"/>
  <c r="J40" i="16"/>
  <c r="J33" i="16"/>
  <c r="D34" i="16"/>
  <c r="J34" i="16"/>
  <c r="D39" i="16"/>
  <c r="D40" i="16"/>
  <c r="I54" i="16"/>
  <c r="O40" i="16"/>
  <c r="O54" i="16"/>
  <c r="O33" i="16"/>
  <c r="O34" i="16"/>
  <c r="O39" i="16"/>
  <c r="O38" i="16"/>
  <c r="O37" i="16"/>
  <c r="O36" i="16"/>
  <c r="O35" i="16"/>
  <c r="J36" i="16"/>
  <c r="J38" i="16"/>
  <c r="J39" i="16"/>
  <c r="J37" i="16"/>
  <c r="H40" i="16"/>
  <c r="H38" i="16"/>
  <c r="H36" i="16"/>
  <c r="H35" i="16"/>
  <c r="H39" i="16"/>
  <c r="H37" i="16"/>
  <c r="H34" i="16"/>
  <c r="H33" i="16"/>
  <c r="N37" i="16"/>
  <c r="N36" i="16"/>
  <c r="N35" i="16"/>
  <c r="N33" i="16"/>
  <c r="N39" i="16"/>
  <c r="N38" i="16"/>
  <c r="N40" i="16"/>
  <c r="N34" i="16"/>
  <c r="N54" i="16"/>
  <c r="I37" i="16"/>
  <c r="I36" i="16"/>
  <c r="I35" i="16"/>
  <c r="I34" i="16"/>
  <c r="I33" i="16"/>
  <c r="I39" i="16"/>
  <c r="I38" i="16"/>
  <c r="I40" i="16"/>
  <c r="H54" i="16"/>
  <c r="F41" i="16"/>
  <c r="Q41" i="16"/>
  <c r="E41" i="16"/>
  <c r="P41" i="16"/>
  <c r="Q63" i="16" l="1"/>
  <c r="Q66" i="16"/>
  <c r="Q65" i="16"/>
  <c r="Q64" i="16"/>
  <c r="Q61" i="16"/>
  <c r="Q62" i="16"/>
  <c r="F66" i="16"/>
  <c r="F63" i="16"/>
  <c r="F62" i="16"/>
  <c r="F61" i="16"/>
  <c r="F64" i="16"/>
  <c r="F65" i="16"/>
  <c r="L65" i="16"/>
  <c r="L63" i="16"/>
  <c r="L66" i="16"/>
  <c r="L62" i="16"/>
  <c r="L64" i="16"/>
  <c r="L61" i="16"/>
  <c r="L67" i="16" s="1"/>
  <c r="M66" i="16"/>
  <c r="M61" i="16"/>
  <c r="M62" i="16"/>
  <c r="M65" i="16"/>
  <c r="M64" i="16"/>
  <c r="M63" i="16"/>
  <c r="L55" i="16"/>
  <c r="L57" i="16" s="1"/>
  <c r="L113" i="16" s="1"/>
  <c r="P63" i="16"/>
  <c r="P64" i="16"/>
  <c r="P62" i="16"/>
  <c r="P61" i="16"/>
  <c r="P65" i="16"/>
  <c r="P66" i="16"/>
  <c r="K99" i="16"/>
  <c r="K104" i="16"/>
  <c r="K106" i="16"/>
  <c r="K100" i="16"/>
  <c r="K101" i="16"/>
  <c r="K103" i="16"/>
  <c r="E61" i="16"/>
  <c r="E66" i="16"/>
  <c r="E65" i="16"/>
  <c r="E62" i="16"/>
  <c r="E64" i="16"/>
  <c r="E63" i="16"/>
  <c r="G41" i="16"/>
  <c r="D41" i="16"/>
  <c r="O41" i="16"/>
  <c r="J41" i="16"/>
  <c r="N41" i="16"/>
  <c r="I41" i="16"/>
  <c r="H41" i="16"/>
  <c r="F55" i="16"/>
  <c r="F57" i="16" s="1"/>
  <c r="F113" i="16" s="1"/>
  <c r="Q55" i="16"/>
  <c r="Q57" i="16" s="1"/>
  <c r="Q113" i="16" s="1"/>
  <c r="E55" i="16"/>
  <c r="E57" i="16" s="1"/>
  <c r="E113" i="16" s="1"/>
  <c r="P55" i="16"/>
  <c r="P57" i="16" s="1"/>
  <c r="P113" i="16" s="1"/>
  <c r="L114" i="16" l="1"/>
  <c r="L76" i="16"/>
  <c r="L71" i="16"/>
  <c r="L72" i="16"/>
  <c r="L73" i="16"/>
  <c r="L74" i="16"/>
  <c r="L75" i="16"/>
  <c r="I64" i="16"/>
  <c r="I66" i="16"/>
  <c r="I62" i="16"/>
  <c r="I63" i="16"/>
  <c r="I61" i="16"/>
  <c r="I65" i="16"/>
  <c r="G64" i="16"/>
  <c r="G63" i="16"/>
  <c r="G61" i="16"/>
  <c r="G66" i="16"/>
  <c r="G62" i="16"/>
  <c r="G65" i="16"/>
  <c r="H66" i="16"/>
  <c r="H61" i="16"/>
  <c r="H65" i="16"/>
  <c r="H63" i="16"/>
  <c r="H64" i="16"/>
  <c r="H62" i="16"/>
  <c r="K118" i="16"/>
  <c r="K119" i="16" s="1"/>
  <c r="E10" i="18" s="1"/>
  <c r="F10" i="18" s="1"/>
  <c r="D64" i="16"/>
  <c r="D63" i="16"/>
  <c r="D61" i="16"/>
  <c r="D65" i="16"/>
  <c r="D62" i="16"/>
  <c r="D66" i="16"/>
  <c r="N63" i="16"/>
  <c r="N62" i="16"/>
  <c r="N64" i="16"/>
  <c r="N66" i="16"/>
  <c r="N65" i="16"/>
  <c r="N61" i="16"/>
  <c r="J55" i="16"/>
  <c r="J57" i="16" s="1"/>
  <c r="J113" i="16" s="1"/>
  <c r="J63" i="16"/>
  <c r="J61" i="16"/>
  <c r="J66" i="16"/>
  <c r="J64" i="16"/>
  <c r="J65" i="16"/>
  <c r="J62" i="16"/>
  <c r="O55" i="16"/>
  <c r="O57" i="16" s="1"/>
  <c r="O113" i="16" s="1"/>
  <c r="O62" i="16"/>
  <c r="O64" i="16"/>
  <c r="O66" i="16"/>
  <c r="O63" i="16"/>
  <c r="O61" i="16"/>
  <c r="O65" i="16"/>
  <c r="D55" i="16"/>
  <c r="D57" i="16" s="1"/>
  <c r="D113" i="16" s="1"/>
  <c r="G55" i="16"/>
  <c r="G57" i="16" s="1"/>
  <c r="G113" i="16" s="1"/>
  <c r="M67" i="16"/>
  <c r="H55" i="16"/>
  <c r="H57" i="16" s="1"/>
  <c r="H113" i="16" s="1"/>
  <c r="I55" i="16"/>
  <c r="I57" i="16" s="1"/>
  <c r="I113" i="16" s="1"/>
  <c r="N55" i="16"/>
  <c r="N57" i="16" s="1"/>
  <c r="N113" i="16" s="1"/>
  <c r="Q67" i="16"/>
  <c r="F67" i="16"/>
  <c r="E67" i="16"/>
  <c r="P67" i="16"/>
  <c r="L77" i="16" l="1"/>
  <c r="L86" i="16" s="1"/>
  <c r="L88" i="16" s="1"/>
  <c r="L115" i="16" s="1"/>
  <c r="L117" i="16" s="1"/>
  <c r="L101" i="16" s="1"/>
  <c r="G67" i="16"/>
  <c r="F114" i="16"/>
  <c r="F74" i="16"/>
  <c r="F72" i="16"/>
  <c r="F73" i="16"/>
  <c r="F75" i="16"/>
  <c r="F71" i="16"/>
  <c r="F76" i="16"/>
  <c r="E114" i="16"/>
  <c r="E75" i="16"/>
  <c r="E72" i="16"/>
  <c r="E74" i="16"/>
  <c r="E71" i="16"/>
  <c r="E76" i="16"/>
  <c r="E73" i="16"/>
  <c r="Q114" i="16"/>
  <c r="Q76" i="16"/>
  <c r="Q72" i="16"/>
  <c r="Q74" i="16"/>
  <c r="Q73" i="16"/>
  <c r="Q75" i="16"/>
  <c r="Q71" i="16"/>
  <c r="Q77" i="16" s="1"/>
  <c r="Q86" i="16" s="1"/>
  <c r="Q88" i="16" s="1"/>
  <c r="Q115" i="16" s="1"/>
  <c r="M114" i="16"/>
  <c r="M74" i="16"/>
  <c r="M73" i="16"/>
  <c r="M75" i="16"/>
  <c r="M71" i="16"/>
  <c r="M72" i="16"/>
  <c r="M76" i="16"/>
  <c r="P114" i="16"/>
  <c r="P74" i="16"/>
  <c r="P72" i="16"/>
  <c r="P75" i="16"/>
  <c r="P76" i="16"/>
  <c r="P71" i="16"/>
  <c r="P73" i="16"/>
  <c r="D67" i="16"/>
  <c r="J67" i="16"/>
  <c r="H67" i="16"/>
  <c r="O67" i="16"/>
  <c r="N67" i="16"/>
  <c r="I67" i="16"/>
  <c r="G114" i="16" l="1"/>
  <c r="G73" i="16"/>
  <c r="G72" i="16"/>
  <c r="G76" i="16"/>
  <c r="G75" i="16"/>
  <c r="G71" i="16"/>
  <c r="G77" i="16" s="1"/>
  <c r="G86" i="16" s="1"/>
  <c r="G88" i="16" s="1"/>
  <c r="G115" i="16" s="1"/>
  <c r="G117" i="16" s="1"/>
  <c r="G101" i="16" s="1"/>
  <c r="L104" i="16"/>
  <c r="L103" i="16"/>
  <c r="L99" i="16"/>
  <c r="L106" i="16"/>
  <c r="L100" i="16"/>
  <c r="G74" i="16"/>
  <c r="Q117" i="16"/>
  <c r="Q106" i="16" s="1"/>
  <c r="F77" i="16"/>
  <c r="F86" i="16" s="1"/>
  <c r="F88" i="16" s="1"/>
  <c r="F115" i="16" s="1"/>
  <c r="F117" i="16" s="1"/>
  <c r="F106" i="16" s="1"/>
  <c r="D75" i="16"/>
  <c r="D76" i="16"/>
  <c r="D73" i="16"/>
  <c r="D71" i="16"/>
  <c r="D74" i="16"/>
  <c r="D72" i="16"/>
  <c r="I114" i="16"/>
  <c r="I75" i="16"/>
  <c r="I71" i="16"/>
  <c r="I76" i="16"/>
  <c r="I74" i="16"/>
  <c r="I72" i="16"/>
  <c r="I73" i="16"/>
  <c r="J114" i="16"/>
  <c r="J74" i="16"/>
  <c r="J72" i="16"/>
  <c r="J75" i="16"/>
  <c r="J71" i="16"/>
  <c r="J76" i="16"/>
  <c r="J73" i="16"/>
  <c r="N114" i="16"/>
  <c r="N71" i="16"/>
  <c r="N72" i="16"/>
  <c r="N75" i="16"/>
  <c r="N76" i="16"/>
  <c r="N73" i="16"/>
  <c r="N74" i="16"/>
  <c r="M77" i="16"/>
  <c r="M86" i="16" s="1"/>
  <c r="M88" i="16" s="1"/>
  <c r="M115" i="16" s="1"/>
  <c r="M117" i="16" s="1"/>
  <c r="O114" i="16"/>
  <c r="O75" i="16"/>
  <c r="O74" i="16"/>
  <c r="O76" i="16"/>
  <c r="O73" i="16"/>
  <c r="O72" i="16"/>
  <c r="O71" i="16"/>
  <c r="E77" i="16"/>
  <c r="E86" i="16" s="1"/>
  <c r="E88" i="16" s="1"/>
  <c r="E115" i="16" s="1"/>
  <c r="E117" i="16" s="1"/>
  <c r="P77" i="16"/>
  <c r="P86" i="16" s="1"/>
  <c r="P88" i="16" s="1"/>
  <c r="P115" i="16" s="1"/>
  <c r="P117" i="16" s="1"/>
  <c r="H114" i="16"/>
  <c r="H74" i="16"/>
  <c r="H76" i="16"/>
  <c r="H75" i="16"/>
  <c r="H73" i="16"/>
  <c r="H71" i="16"/>
  <c r="H72" i="16"/>
  <c r="D114" i="16"/>
  <c r="L118" i="16" l="1"/>
  <c r="L119" i="16" s="1"/>
  <c r="E11" i="18" s="1"/>
  <c r="F11" i="18" s="1"/>
  <c r="G99" i="16"/>
  <c r="G118" i="16" s="1"/>
  <c r="G119" i="16" s="1"/>
  <c r="G106" i="16"/>
  <c r="G100" i="16"/>
  <c r="G103" i="16"/>
  <c r="G104" i="16"/>
  <c r="Q101" i="16"/>
  <c r="Q103" i="16"/>
  <c r="Q100" i="16"/>
  <c r="Q104" i="16"/>
  <c r="Q99" i="16"/>
  <c r="Q118" i="16" s="1"/>
  <c r="Q119" i="16" s="1"/>
  <c r="F100" i="16"/>
  <c r="F99" i="16"/>
  <c r="J77" i="16"/>
  <c r="J86" i="16" s="1"/>
  <c r="J88" i="16" s="1"/>
  <c r="J115" i="16" s="1"/>
  <c r="J117" i="16" s="1"/>
  <c r="D77" i="16"/>
  <c r="D86" i="16" s="1"/>
  <c r="D88" i="16" s="1"/>
  <c r="D115" i="16" s="1"/>
  <c r="D117" i="16" s="1"/>
  <c r="D106" i="16" s="1"/>
  <c r="F103" i="16"/>
  <c r="F101" i="16"/>
  <c r="F104" i="16"/>
  <c r="M101" i="16"/>
  <c r="M100" i="16"/>
  <c r="M106" i="16"/>
  <c r="M104" i="16"/>
  <c r="M99" i="16"/>
  <c r="M103" i="16"/>
  <c r="P100" i="16"/>
  <c r="P103" i="16"/>
  <c r="P106" i="16"/>
  <c r="P99" i="16"/>
  <c r="P101" i="16"/>
  <c r="P104" i="16"/>
  <c r="E100" i="16"/>
  <c r="E103" i="16"/>
  <c r="E106" i="16"/>
  <c r="E101" i="16"/>
  <c r="E99" i="16"/>
  <c r="E104" i="16"/>
  <c r="O77" i="16"/>
  <c r="O86" i="16" s="1"/>
  <c r="O88" i="16" s="1"/>
  <c r="O115" i="16" s="1"/>
  <c r="O117" i="16" s="1"/>
  <c r="N77" i="16"/>
  <c r="N86" i="16" s="1"/>
  <c r="N88" i="16" s="1"/>
  <c r="N115" i="16" s="1"/>
  <c r="N117" i="16" s="1"/>
  <c r="N106" i="16" s="1"/>
  <c r="I77" i="16"/>
  <c r="I86" i="16" s="1"/>
  <c r="I88" i="16" s="1"/>
  <c r="I115" i="16" s="1"/>
  <c r="H77" i="16"/>
  <c r="H86" i="16" s="1"/>
  <c r="H88" i="16" s="1"/>
  <c r="H115" i="16" s="1"/>
  <c r="H117" i="16" s="1"/>
  <c r="I117" i="16"/>
  <c r="M118" i="16" l="1"/>
  <c r="M119" i="16" s="1"/>
  <c r="E12" i="18" s="1"/>
  <c r="F12" i="18" s="1"/>
  <c r="E118" i="16"/>
  <c r="E119" i="16" s="1"/>
  <c r="F118" i="16"/>
  <c r="F119" i="16" s="1"/>
  <c r="E5" i="18" s="1"/>
  <c r="F5" i="18" s="1"/>
  <c r="D100" i="16"/>
  <c r="D99" i="16"/>
  <c r="D101" i="16"/>
  <c r="N104" i="16"/>
  <c r="N101" i="16"/>
  <c r="N103" i="16"/>
  <c r="J101" i="16"/>
  <c r="J103" i="16"/>
  <c r="J106" i="16"/>
  <c r="J100" i="16"/>
  <c r="J99" i="16"/>
  <c r="N99" i="16"/>
  <c r="D104" i="16"/>
  <c r="D103" i="16"/>
  <c r="J104" i="16"/>
  <c r="N100" i="16"/>
  <c r="P118" i="16"/>
  <c r="P119" i="16" s="1"/>
  <c r="E15" i="18" s="1"/>
  <c r="F15" i="18" s="1"/>
  <c r="O103" i="16"/>
  <c r="O99" i="16"/>
  <c r="O104" i="16"/>
  <c r="O106" i="16"/>
  <c r="O100" i="16"/>
  <c r="O101" i="16"/>
  <c r="H100" i="16"/>
  <c r="I101" i="16"/>
  <c r="I106" i="16"/>
  <c r="I100" i="16"/>
  <c r="I103" i="16"/>
  <c r="I104" i="16"/>
  <c r="I99" i="16"/>
  <c r="H99" i="16"/>
  <c r="H101" i="16"/>
  <c r="H104" i="16"/>
  <c r="H106" i="16"/>
  <c r="H103" i="16"/>
  <c r="E16" i="18"/>
  <c r="F16" i="18" s="1"/>
  <c r="E6" i="18"/>
  <c r="F6" i="18" s="1"/>
  <c r="E4" i="18"/>
  <c r="F4" i="18" s="1"/>
  <c r="D118" i="16" l="1"/>
  <c r="D119" i="16" s="1"/>
  <c r="E3" i="18" s="1"/>
  <c r="F3" i="18" s="1"/>
  <c r="J118" i="16"/>
  <c r="J119" i="16" s="1"/>
  <c r="E9" i="18" s="1"/>
  <c r="F9" i="18" s="1"/>
  <c r="O118" i="16"/>
  <c r="O119" i="16" s="1"/>
  <c r="E14" i="18" s="1"/>
  <c r="F14" i="18" s="1"/>
  <c r="N118" i="16"/>
  <c r="N119" i="16" s="1"/>
  <c r="E13" i="18" s="1"/>
  <c r="F13" i="18" s="1"/>
  <c r="H118" i="16"/>
  <c r="H119" i="16" s="1"/>
  <c r="E7" i="18" s="1"/>
  <c r="F7" i="18" s="1"/>
  <c r="I118" i="16"/>
  <c r="I119" i="16" s="1"/>
  <c r="E8" i="18" s="1"/>
  <c r="F8" i="18" s="1"/>
  <c r="C21" i="18" l="1"/>
  <c r="C22" i="18" s="1"/>
  <c r="C23" i="18" s="1"/>
  <c r="C24" i="18" s="1"/>
</calcChain>
</file>

<file path=xl/sharedStrings.xml><?xml version="1.0" encoding="utf-8"?>
<sst xmlns="http://schemas.openxmlformats.org/spreadsheetml/2006/main" count="550" uniqueCount="186">
  <si>
    <t>Item</t>
  </si>
  <si>
    <t>Especificação</t>
  </si>
  <si>
    <t>Unid.</t>
  </si>
  <si>
    <t>Qtd.</t>
  </si>
  <si>
    <t>VALOR MENSAL DO SERVIÇO</t>
  </si>
  <si>
    <t>QUADRO RESUMO DO VALOR MENSAL DO SERVIÇO</t>
  </si>
  <si>
    <t>Descrição</t>
  </si>
  <si>
    <t>Salário-Base</t>
  </si>
  <si>
    <t>Valor proposto por posto de trabalho</t>
  </si>
  <si>
    <t>Valor mensal por categoria</t>
  </si>
  <si>
    <t>Ajudante</t>
  </si>
  <si>
    <t>Bombeiro Hidráulico</t>
  </si>
  <si>
    <t>Carpinteiro</t>
  </si>
  <si>
    <t>Chaveiro</t>
  </si>
  <si>
    <t>Eletricista de Manutenção</t>
  </si>
  <si>
    <t>Encarregado de Construção Civil e Manutenção</t>
  </si>
  <si>
    <t>Mecânico de Refrigeração</t>
  </si>
  <si>
    <t>Montador</t>
  </si>
  <si>
    <t>Pedreiro</t>
  </si>
  <si>
    <t>Pintor</t>
  </si>
  <si>
    <t>Serralheiro</t>
  </si>
  <si>
    <t>A</t>
  </si>
  <si>
    <t>Data de apresentação da proposta (dia/mês/ano):</t>
  </si>
  <si>
    <t>B</t>
  </si>
  <si>
    <t>Município/UF:</t>
  </si>
  <si>
    <t>Itaguaí/RJ</t>
  </si>
  <si>
    <t>C</t>
  </si>
  <si>
    <t>Ano do Acordo, Convenção ou Dissídio Coletivo:</t>
  </si>
  <si>
    <t>D</t>
  </si>
  <si>
    <t>Número de meses de execução contratual:</t>
  </si>
  <si>
    <t>Dados para composição dos custos referentes a mão de obra</t>
  </si>
  <si>
    <t>Tipo de Serviço (mesmo serviço com características distintas)</t>
  </si>
  <si>
    <t>Manutenção Predial</t>
  </si>
  <si>
    <t>Classificação Brasileira de Ocupações (CBO)</t>
  </si>
  <si>
    <t>7170-20</t>
  </si>
  <si>
    <t>7241-10</t>
  </si>
  <si>
    <t>7155-05</t>
  </si>
  <si>
    <t>5231-15</t>
  </si>
  <si>
    <t>9511-05</t>
  </si>
  <si>
    <t>7102-05</t>
  </si>
  <si>
    <t>7257-05</t>
  </si>
  <si>
    <t>7242-05</t>
  </si>
  <si>
    <t>7152-10</t>
  </si>
  <si>
    <t>7166-10</t>
  </si>
  <si>
    <t>7244-40</t>
  </si>
  <si>
    <t>Salário Normativo da Categoria Profissional</t>
  </si>
  <si>
    <t>Categoria Profissional (vinculada à execução contratual)</t>
  </si>
  <si>
    <t>Data-Base da Categoria (dia/mês/ano)</t>
  </si>
  <si>
    <t>Módulo 1 - Composição da Remuneração (Redação dada pela Instrução Normativa nº 7, de 2018)</t>
  </si>
  <si>
    <t>COMPOSIÇÃO DA REMUNERAÇÃO</t>
  </si>
  <si>
    <t> %</t>
  </si>
  <si>
    <t>Valor (R$)</t>
  </si>
  <si>
    <t>Salário</t>
  </si>
  <si>
    <t>Adicional Periculosidade</t>
  </si>
  <si>
    <t>Adicional Insalubridade</t>
  </si>
  <si>
    <t>Adicional Noturno</t>
  </si>
  <si>
    <t>E</t>
  </si>
  <si>
    <t>Adicional de Hora Noturna Reduzida</t>
  </si>
  <si>
    <t>F</t>
  </si>
  <si>
    <t>Outros (especificar)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</si>
  <si>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</si>
  <si>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</si>
  <si>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</si>
  <si>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</si>
  <si>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</si>
  <si>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%</t>
  </si>
  <si>
    <t>13 º Salário</t>
  </si>
  <si>
    <t>Adicional de Férias</t>
  </si>
  <si>
    <t>Submódulo 2.2 - Encargos Previdenciários (GPS), Fundo de Garantia por Tempo de Serviço (FGTS) e outras contribuições</t>
  </si>
  <si>
    <t>2.2</t>
  </si>
  <si>
    <t>GPS, FGTS e outras contribuições</t>
  </si>
  <si>
    <t>INSS</t>
  </si>
  <si>
    <t>Salário Educação</t>
  </si>
  <si>
    <t>Seguro acidente do trabalho (RAT x FAP)</t>
  </si>
  <si>
    <t>SESI ou SESC</t>
  </si>
  <si>
    <t>SENAI ou SENAC</t>
  </si>
  <si>
    <t>SEBRAE</t>
  </si>
  <si>
    <t>G</t>
  </si>
  <si>
    <t>INCRA</t>
  </si>
  <si>
    <t>H</t>
  </si>
  <si>
    <t>FGTS</t>
  </si>
  <si>
    <t>Submódulo 2.3 - Benefícios Mensais e Diários</t>
  </si>
  <si>
    <t>2.3</t>
  </si>
  <si>
    <t>Benefícios Mensais e Diários</t>
  </si>
  <si>
    <t>Transporte</t>
  </si>
  <si>
    <t>Auxílio-Refeição/Alimentação</t>
  </si>
  <si>
    <t>Quadro Resumo do Módulo 2 - Encargos e Benefícios anuais, mensais e diários</t>
  </si>
  <si>
    <t>Encargos e Benefícios Anuais, Mensais e Diários</t>
  </si>
  <si>
    <t>13º Salário e Adicional de Férias</t>
  </si>
  <si>
    <t>Encargos previdenciários, FGTS e outras contribuições.</t>
  </si>
  <si>
    <t>Módulo 3 - Provisão para Rescisão (Redação dada pela Instrução Normativa nº 7, de 2018)</t>
  </si>
  <si>
    <t>Provisão para Rescisão</t>
  </si>
  <si>
    <t>Aviso prévio indenizado</t>
  </si>
  <si>
    <t>Incidência do FGTS e outras contribuições sobre aviso prévio indenizado</t>
  </si>
  <si>
    <t>Multa do FGTS e Contribuições Sociais sobre o aviso prévio indenizado</t>
  </si>
  <si>
    <t>Aviso prévio trabalhado</t>
  </si>
  <si>
    <t xml:space="preserve">Incidência dos encargos previstos no Submódulo 2.2 sobre aviso prévio trabalhado </t>
  </si>
  <si>
    <t xml:space="preserve">Multa do FGTS e outras Contribuições sobre o aviso prévio trabalhado </t>
  </si>
  <si>
    <t>Submódulo 4.1 - Substituto nas Ausências Legais (Redação dada pela Instrução Normativa nº 7, de 2018)</t>
  </si>
  <si>
    <t>4.1</t>
  </si>
  <si>
    <t>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</si>
  <si>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</si>
  <si>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</si>
  <si>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</si>
  <si>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</si>
  <si>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</si>
  <si>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</si>
  <si>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Submódulo 4.2 - Substituto na Intrajornada (Redação dada pela Instrução Normativa nº 7, de 2018)</t>
  </si>
  <si>
    <t>4.2</t>
  </si>
  <si>
    <t>Substituto na Intrajornada</t>
  </si>
  <si>
    <t>Substituto na cobertura de Intervalo para repouso ou alimentação</t>
  </si>
  <si>
    <t>Quadro Resumo do Módulo 4 - Custo de Reposição do Profissional Ausente (Redação dada pela Instrução Normativa nº 7, de 2018)</t>
  </si>
  <si>
    <t>Custo de Reposição do Profissional Ausente</t>
  </si>
  <si>
    <t>Módulo 5 - Insumos Diversos</t>
  </si>
  <si>
    <t>Insumos de Diversos</t>
  </si>
  <si>
    <t>Uniformes</t>
  </si>
  <si>
    <t>Materiais</t>
  </si>
  <si>
    <t>Outros (especificar) PPRA, PCMSO, Exames, NR´s</t>
  </si>
  <si>
    <t>Módulo 6 - Custos Indiretos, Tributos e Lucro</t>
  </si>
  <si>
    <t>Custos Indiretos, Tributos e Lucro</t>
  </si>
  <si>
    <t>Custos Indiretos</t>
  </si>
  <si>
    <t>Lucro</t>
  </si>
  <si>
    <t xml:space="preserve">Tributos </t>
  </si>
  <si>
    <t>ISS</t>
  </si>
  <si>
    <t>COFINS</t>
  </si>
  <si>
    <t>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</si>
  <si>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</si>
  <si>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</si>
  <si>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</si>
  <si>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</si>
  <si>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</si>
  <si>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</si>
  <si>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– Insumos Diversos</t>
  </si>
  <si>
    <t>SUBTOTAL (A+B+C+D+E)</t>
  </si>
  <si>
    <t>Módulo 6 – Custos indiretos, tributos e lucro</t>
  </si>
  <si>
    <t>VALOR TOTAL POR EMPREGADO</t>
  </si>
  <si>
    <t>PIS</t>
  </si>
  <si>
    <t>C.1 - Tributos Federais</t>
  </si>
  <si>
    <t>C.2 - Tributos Municipais</t>
  </si>
  <si>
    <t>C.3 - Tributos Estaduais</t>
  </si>
  <si>
    <t>*INCLUSO PLANO ODONTOLOGICO</t>
  </si>
  <si>
    <t>GRUPO I</t>
  </si>
  <si>
    <t>GRUPO II</t>
  </si>
  <si>
    <t>1/2 Oficial (Elétrica)</t>
  </si>
  <si>
    <t>Outros</t>
  </si>
  <si>
    <t>Férias</t>
  </si>
  <si>
    <t>Bomb. Hidráulico</t>
  </si>
  <si>
    <t>1/2 Oficial (Refrigeração)</t>
  </si>
  <si>
    <t>1/2 Oficial (Hidraulica)</t>
  </si>
  <si>
    <t>Assistência Médica e Familiar</t>
  </si>
  <si>
    <t>-</t>
  </si>
  <si>
    <t>Meio oficial (elétrica)</t>
  </si>
  <si>
    <t>Meio oficial (hidráulica)</t>
  </si>
  <si>
    <t>Meio oficial (refrigeração)</t>
  </si>
  <si>
    <t>Valor Mensal (sem Horas Extras)</t>
  </si>
  <si>
    <t>EFETIVO TOTAL</t>
  </si>
  <si>
    <t>Valor</t>
  </si>
  <si>
    <t>Provisionamento para pagamento de Horas Extras - Serviço Extraordinário (2% do item 1)</t>
  </si>
  <si>
    <t>Valor Mensal Total</t>
  </si>
  <si>
    <t>Unidade</t>
  </si>
  <si>
    <t>Valor unitário</t>
  </si>
  <si>
    <t>Preço/mês</t>
  </si>
  <si>
    <t>Calça comprida tipo "jeans" ou sarja</t>
  </si>
  <si>
    <t>Botina de segurança com biqueira de aço/polipropileno</t>
  </si>
  <si>
    <t>Par</t>
  </si>
  <si>
    <t>Meia cano longo</t>
  </si>
  <si>
    <t>Capacete de segurança com jugular</t>
  </si>
  <si>
    <t>Cinto do tipo paraquedistas</t>
  </si>
  <si>
    <t>Talabartes</t>
  </si>
  <si>
    <t>Óculos de segurança com grau</t>
  </si>
  <si>
    <t>Outros EPI´s e materiais que se façam necessários</t>
  </si>
  <si>
    <t>Vb</t>
  </si>
  <si>
    <t>Camisetas (T-Shirt)</t>
  </si>
  <si>
    <t>Blusões/Jaquetas</t>
  </si>
  <si>
    <t>PPRA, PCMSO, Exames, NR´s</t>
  </si>
  <si>
    <t>OUTROS (Por funcionário)</t>
  </si>
  <si>
    <t>MATERIAIS (Por funcionário)</t>
  </si>
  <si>
    <t>UNIFORMES (Por funcionário)</t>
  </si>
  <si>
    <t>Qtde por
semestre</t>
  </si>
  <si>
    <t>Qtde em
12 meses</t>
  </si>
  <si>
    <t>Preço total
em 12 meses</t>
  </si>
  <si>
    <t>2025 / 2026</t>
  </si>
  <si>
    <t>CCT Sintracomm-NI x Sincocimo - Salários Normativos Itaguaí</t>
  </si>
  <si>
    <t>Prencher</t>
  </si>
  <si>
    <t>Preencher</t>
  </si>
  <si>
    <t>Valor Global (12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</si>
</sst>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R$&quot;* #,##0.00_-;&quot;-R$&quot;* #,##0.00_-;_-&quot;R$&quot;* \-??_-;_-@_-"/>
    <numFmt numFmtId="165" formatCode="[$R$-416]\ #,##0.00;[Red]\-[$R$-416]\ #,##0.00"/>
    <numFmt numFmtId="166" formatCode="_-&quot;R$ &quot;* #,##0.00_-;&quot;-R$ &quot;* #,##0.00_-;_-&quot;R$ &quot;* \-??_-;_-@_-"/>
    <numFmt numFmtId="167" formatCode="* #,##0.00\ ;\-* #,##0.00\ ;* \-#\ ;@\ "/>
    <numFmt numFmtId="168" formatCode="0.000"/>
    <numFmt numFmtId="169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FFCC"/>
      </patternFill>
    </fill>
    <fill>
      <patternFill patternType="solid">
        <fgColor rgb="FFD9D9D9"/>
        <bgColor rgb="FFCCFFCC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7" fontId="1" fillId="0" borderId="0" applyBorder="0" applyProtection="0"/>
    <xf numFmtId="166" fontId="1" fillId="0" borderId="0" applyBorder="0" applyProtection="0"/>
    <xf numFmtId="164" fontId="1" fillId="0" borderId="0" applyBorder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10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0" fontId="3" fillId="3" borderId="2" xfId="4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justify"/>
    </xf>
    <xf numFmtId="0" fontId="5" fillId="6" borderId="3" xfId="0" applyFont="1" applyFill="1" applyBorder="1" applyAlignment="1">
      <alignment horizontal="justify"/>
    </xf>
    <xf numFmtId="0" fontId="5" fillId="4" borderId="0" xfId="0" applyFont="1" applyFill="1"/>
    <xf numFmtId="0" fontId="3" fillId="4" borderId="0" xfId="0" applyFont="1" applyFill="1"/>
    <xf numFmtId="169" fontId="5" fillId="4" borderId="0" xfId="0" applyNumberFormat="1" applyFont="1" applyFill="1"/>
    <xf numFmtId="165" fontId="5" fillId="4" borderId="0" xfId="0" applyNumberFormat="1" applyFont="1" applyFill="1"/>
    <xf numFmtId="0" fontId="4" fillId="4" borderId="0" xfId="0" applyFont="1" applyFill="1"/>
    <xf numFmtId="0" fontId="2" fillId="4" borderId="0" xfId="0" applyFont="1" applyFill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7" fontId="3" fillId="4" borderId="1" xfId="1" applyFont="1" applyFill="1" applyBorder="1" applyAlignment="1" applyProtection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67" fontId="2" fillId="4" borderId="1" xfId="1" applyFont="1" applyFill="1" applyBorder="1" applyAlignment="1" applyProtection="1">
      <alignment vertical="center" wrapText="1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9" fontId="3" fillId="4" borderId="1" xfId="4" applyFont="1" applyFill="1" applyBorder="1" applyAlignment="1" applyProtection="1">
      <alignment horizontal="center" vertical="center" wrapText="1"/>
    </xf>
    <xf numFmtId="168" fontId="3" fillId="4" borderId="0" xfId="0" applyNumberFormat="1" applyFont="1" applyFill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165" fontId="5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2" fontId="3" fillId="4" borderId="0" xfId="0" applyNumberFormat="1" applyFont="1" applyFill="1" applyAlignment="1">
      <alignment horizontal="center"/>
    </xf>
    <xf numFmtId="166" fontId="5" fillId="4" borderId="0" xfId="0" applyNumberFormat="1" applyFont="1" applyFill="1"/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7" fontId="3" fillId="4" borderId="4" xfId="1" applyFont="1" applyFill="1" applyBorder="1" applyAlignment="1" applyProtection="1">
      <alignment vertical="center" wrapText="1"/>
    </xf>
    <xf numFmtId="14" fontId="5" fillId="4" borderId="1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69" fontId="3" fillId="0" borderId="4" xfId="1" applyNumberFormat="1" applyFont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169" fontId="2" fillId="0" borderId="4" xfId="1" applyNumberFormat="1" applyFont="1" applyBorder="1" applyAlignment="1" applyProtection="1">
      <alignment vertical="center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justify"/>
    </xf>
    <xf numFmtId="0" fontId="4" fillId="4" borderId="6" xfId="0" applyFont="1" applyFill="1" applyBorder="1"/>
    <xf numFmtId="0" fontId="4" fillId="8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justify"/>
    </xf>
    <xf numFmtId="165" fontId="5" fillId="0" borderId="1" xfId="0" applyNumberFormat="1" applyFont="1" applyBorder="1"/>
    <xf numFmtId="165" fontId="5" fillId="0" borderId="4" xfId="0" applyNumberFormat="1" applyFont="1" applyBorder="1"/>
    <xf numFmtId="0" fontId="5" fillId="0" borderId="0" xfId="0" applyFont="1"/>
    <xf numFmtId="167" fontId="3" fillId="2" borderId="1" xfId="1" applyFont="1" applyFill="1" applyBorder="1" applyAlignment="1" applyProtection="1">
      <alignment vertical="center" wrapText="1"/>
    </xf>
    <xf numFmtId="0" fontId="4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167" fontId="3" fillId="2" borderId="1" xfId="1" applyFont="1" applyFill="1" applyBorder="1" applyAlignment="1" applyProtection="1">
      <alignment horizontal="center" vertical="center" wrapText="1"/>
    </xf>
    <xf numFmtId="167" fontId="6" fillId="2" borderId="3" xfId="1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vertical="center" wrapText="1"/>
    </xf>
    <xf numFmtId="10" fontId="2" fillId="2" borderId="1" xfId="4" applyNumberFormat="1" applyFont="1" applyFill="1" applyBorder="1" applyAlignment="1" applyProtection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67" fontId="2" fillId="2" borderId="1" xfId="1" applyFont="1" applyFill="1" applyBorder="1" applyAlignment="1" applyProtection="1">
      <alignment vertical="center" wrapText="1"/>
    </xf>
    <xf numFmtId="10" fontId="2" fillId="2" borderId="1" xfId="4" applyNumberFormat="1" applyFont="1" applyFill="1" applyBorder="1" applyAlignment="1" applyProtection="1">
      <alignment horizontal="left" vertical="center" wrapText="1" indent="2"/>
    </xf>
    <xf numFmtId="10" fontId="3" fillId="2" borderId="1" xfId="4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4" applyNumberFormat="1" applyFont="1" applyFill="1" applyBorder="1" applyAlignment="1">
      <alignment horizontal="center" vertical="center" wrapText="1"/>
    </xf>
    <xf numFmtId="167" fontId="3" fillId="2" borderId="4" xfId="1" applyFont="1" applyFill="1" applyBorder="1" applyAlignment="1" applyProtection="1">
      <alignment vertical="center" wrapText="1"/>
    </xf>
    <xf numFmtId="43" fontId="3" fillId="2" borderId="4" xfId="0" applyNumberFormat="1" applyFont="1" applyFill="1" applyBorder="1"/>
    <xf numFmtId="165" fontId="5" fillId="2" borderId="4" xfId="0" applyNumberFormat="1" applyFont="1" applyFill="1" applyBorder="1" applyAlignment="1">
      <alignment horizontal="center"/>
    </xf>
    <xf numFmtId="166" fontId="5" fillId="2" borderId="4" xfId="2" applyFont="1" applyFill="1" applyBorder="1" applyAlignment="1" applyProtection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left" vertical="center"/>
    </xf>
    <xf numFmtId="166" fontId="5" fillId="9" borderId="4" xfId="0" applyNumberFormat="1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left" vertical="center" wrapText="1"/>
    </xf>
    <xf numFmtId="43" fontId="5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 wrapText="1"/>
    </xf>
    <xf numFmtId="43" fontId="4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169" fontId="3" fillId="2" borderId="4" xfId="1" applyNumberFormat="1" applyFont="1" applyFill="1" applyBorder="1" applyAlignment="1" applyProtection="1">
      <alignment horizontal="center" vertical="center" wrapText="1"/>
    </xf>
    <xf numFmtId="169" fontId="4" fillId="0" borderId="4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justify"/>
    </xf>
    <xf numFmtId="0" fontId="5" fillId="4" borderId="1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horizontal="center" vertical="center"/>
    </xf>
  </cellXfs>
  <cellStyles count="5">
    <cellStyle name="Moeda" xfId="2" builtinId="4"/>
    <cellStyle name="Moeda 2" xfId="3" xr:uid="{00000000-0005-0000-0000-000001000000}"/>
    <cellStyle name="Normal" xfId="0" builtinId="0"/>
    <cellStyle name="Porcentagem" xfId="4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BM24"/>
  <sheetViews>
    <sheetView zoomScale="130" zoomScaleNormal="130" zoomScaleSheetLayoutView="70" zoomScalePageLayoutView="40" workbookViewId="0">
      <selection activeCell="I9" sqref="I9"/>
    </sheetView>
  </sheetViews>
  <sheetFormatPr defaultColWidth="9.28515625" defaultRowHeight="12.75" x14ac:dyDescent="0.2"/>
  <cols>
    <col min="1" max="1" width="5.5703125" style="8" bestFit="1" customWidth="1"/>
    <col min="2" max="2" width="44.140625" style="8" customWidth="1"/>
    <col min="3" max="3" width="14" style="8" customWidth="1"/>
    <col min="4" max="4" width="8.7109375" style="8" customWidth="1"/>
    <col min="5" max="6" width="16.28515625" style="8" bestFit="1" customWidth="1"/>
    <col min="7" max="7" width="17.85546875" style="8" bestFit="1" customWidth="1"/>
    <col min="8" max="11" width="13.28515625" style="8" customWidth="1"/>
    <col min="12" max="15" width="15.5703125" style="8" customWidth="1"/>
    <col min="16" max="19" width="13.28515625" style="8" customWidth="1"/>
    <col min="20" max="64" width="9.140625" style="8" customWidth="1"/>
    <col min="65" max="1023" width="9.28515625" style="7"/>
    <col min="1024" max="1024" width="11.5703125" style="7" customWidth="1"/>
    <col min="1025" max="16384" width="9.28515625" style="7"/>
  </cols>
  <sheetData>
    <row r="1" spans="1:65" s="8" customFormat="1" x14ac:dyDescent="0.2">
      <c r="A1" s="95" t="s">
        <v>5</v>
      </c>
      <c r="B1" s="95"/>
      <c r="C1" s="95"/>
      <c r="D1" s="95"/>
      <c r="E1" s="95"/>
      <c r="F1" s="95"/>
      <c r="G1" s="46"/>
      <c r="BM1" s="7"/>
    </row>
    <row r="2" spans="1:65" s="8" customFormat="1" ht="38.25" x14ac:dyDescent="0.2">
      <c r="A2" s="44" t="s">
        <v>0</v>
      </c>
      <c r="B2" s="44" t="s">
        <v>6</v>
      </c>
      <c r="C2" s="44" t="s">
        <v>7</v>
      </c>
      <c r="D2" s="44" t="s">
        <v>3</v>
      </c>
      <c r="E2" s="45" t="s">
        <v>8</v>
      </c>
      <c r="F2" s="45" t="s">
        <v>9</v>
      </c>
      <c r="BM2" s="7"/>
    </row>
    <row r="3" spans="1:65" s="8" customFormat="1" x14ac:dyDescent="0.2">
      <c r="A3" s="33">
        <v>1</v>
      </c>
      <c r="B3" s="34" t="s">
        <v>10</v>
      </c>
      <c r="C3" s="35">
        <f>'Planilha de Formação de Preços'!$D9</f>
        <v>2158.1799999999998</v>
      </c>
      <c r="D3" s="33">
        <v>5</v>
      </c>
      <c r="E3" s="82" t="e">
        <f>'Planilha de Formação de Preços'!$D119</f>
        <v>#VALUE!</v>
      </c>
      <c r="F3" s="83" t="e">
        <f>D3*E3</f>
        <v>#VALUE!</v>
      </c>
      <c r="H3" s="37"/>
      <c r="BM3" s="7"/>
    </row>
    <row r="4" spans="1:65" s="8" customFormat="1" x14ac:dyDescent="0.2">
      <c r="A4" s="33">
        <v>2</v>
      </c>
      <c r="B4" s="34" t="s">
        <v>11</v>
      </c>
      <c r="C4" s="35">
        <f>'Planilha de Formação de Preços'!$E9</f>
        <v>3011.86</v>
      </c>
      <c r="D4" s="33">
        <v>1</v>
      </c>
      <c r="E4" s="82" t="e">
        <f>'Planilha de Formação de Preços'!$E119</f>
        <v>#VALUE!</v>
      </c>
      <c r="F4" s="83" t="e">
        <f t="shared" ref="F4:F16" si="0">D4*E4</f>
        <v>#VALUE!</v>
      </c>
      <c r="H4" s="37"/>
      <c r="BM4" s="7"/>
    </row>
    <row r="5" spans="1:65" s="8" customFormat="1" x14ac:dyDescent="0.2">
      <c r="A5" s="33">
        <v>3</v>
      </c>
      <c r="B5" s="34" t="s">
        <v>12</v>
      </c>
      <c r="C5" s="35">
        <f>'Planilha de Formação de Preços'!$F9</f>
        <v>3011.86</v>
      </c>
      <c r="D5" s="33">
        <v>1</v>
      </c>
      <c r="E5" s="82" t="e">
        <f>'Planilha de Formação de Preços'!$F119</f>
        <v>#VALUE!</v>
      </c>
      <c r="F5" s="83" t="e">
        <f t="shared" si="0"/>
        <v>#VALUE!</v>
      </c>
      <c r="H5" s="37"/>
    </row>
    <row r="6" spans="1:65" s="8" customFormat="1" x14ac:dyDescent="0.2">
      <c r="A6" s="33">
        <v>4</v>
      </c>
      <c r="B6" s="34" t="s">
        <v>13</v>
      </c>
      <c r="C6" s="35">
        <f>'Planilha de Formação de Preços'!$G9</f>
        <v>2945.71</v>
      </c>
      <c r="D6" s="33">
        <v>1</v>
      </c>
      <c r="E6" s="82" t="e">
        <f>'Planilha de Formação de Preços'!$G119</f>
        <v>#VALUE!</v>
      </c>
      <c r="F6" s="83" t="e">
        <f t="shared" si="0"/>
        <v>#VALUE!</v>
      </c>
      <c r="H6" s="37"/>
    </row>
    <row r="7" spans="1:65" s="8" customFormat="1" x14ac:dyDescent="0.2">
      <c r="A7" s="33">
        <v>5</v>
      </c>
      <c r="B7" s="34" t="s">
        <v>14</v>
      </c>
      <c r="C7" s="35">
        <f>'Planilha de Formação de Preços'!$H9</f>
        <v>3285.83</v>
      </c>
      <c r="D7" s="33">
        <v>1</v>
      </c>
      <c r="E7" s="82" t="e">
        <f>'Planilha de Formação de Preços'!$H119</f>
        <v>#VALUE!</v>
      </c>
      <c r="F7" s="83" t="e">
        <f t="shared" si="0"/>
        <v>#VALUE!</v>
      </c>
      <c r="H7" s="37"/>
    </row>
    <row r="8" spans="1:65" s="8" customFormat="1" x14ac:dyDescent="0.2">
      <c r="A8" s="33">
        <v>6</v>
      </c>
      <c r="B8" s="34" t="s">
        <v>15</v>
      </c>
      <c r="C8" s="35">
        <f>'Planilha de Formação de Preços'!$I9</f>
        <v>4652.6099999999997</v>
      </c>
      <c r="D8" s="33">
        <v>2</v>
      </c>
      <c r="E8" s="82" t="e">
        <f>'Planilha de Formação de Preços'!$I119</f>
        <v>#VALUE!</v>
      </c>
      <c r="F8" s="83" t="e">
        <f t="shared" si="0"/>
        <v>#VALUE!</v>
      </c>
      <c r="H8" s="37"/>
    </row>
    <row r="9" spans="1:65" s="8" customFormat="1" x14ac:dyDescent="0.2">
      <c r="A9" s="33">
        <v>7</v>
      </c>
      <c r="B9" s="34" t="s">
        <v>16</v>
      </c>
      <c r="C9" s="35">
        <f>'Planilha de Formação de Preços'!$J9</f>
        <v>2945.71</v>
      </c>
      <c r="D9" s="33">
        <v>2</v>
      </c>
      <c r="E9" s="82" t="e">
        <f>'Planilha de Formação de Preços'!$J119</f>
        <v>#VALUE!</v>
      </c>
      <c r="F9" s="83" t="e">
        <f t="shared" si="0"/>
        <v>#VALUE!</v>
      </c>
      <c r="H9" s="37"/>
    </row>
    <row r="10" spans="1:65" s="8" customFormat="1" x14ac:dyDescent="0.2">
      <c r="A10" s="33">
        <v>8</v>
      </c>
      <c r="B10" s="34" t="s">
        <v>151</v>
      </c>
      <c r="C10" s="35">
        <f>'Planilha de Formação de Preços'!$K9</f>
        <v>2358.56</v>
      </c>
      <c r="D10" s="33">
        <v>2</v>
      </c>
      <c r="E10" s="82" t="e">
        <f>'Planilha de Formação de Preços'!$K119</f>
        <v>#VALUE!</v>
      </c>
      <c r="F10" s="83" t="e">
        <f t="shared" si="0"/>
        <v>#VALUE!</v>
      </c>
      <c r="H10" s="37"/>
    </row>
    <row r="11" spans="1:65" s="8" customFormat="1" x14ac:dyDescent="0.2">
      <c r="A11" s="33">
        <v>9</v>
      </c>
      <c r="B11" s="34" t="s">
        <v>152</v>
      </c>
      <c r="C11" s="35">
        <f>'Planilha de Formação de Preços'!$L9</f>
        <v>2358.56</v>
      </c>
      <c r="D11" s="33">
        <v>1</v>
      </c>
      <c r="E11" s="82" t="e">
        <f>'Planilha de Formação de Preços'!$L119</f>
        <v>#VALUE!</v>
      </c>
      <c r="F11" s="83" t="e">
        <f t="shared" si="0"/>
        <v>#VALUE!</v>
      </c>
      <c r="H11" s="37"/>
    </row>
    <row r="12" spans="1:65" s="8" customFormat="1" x14ac:dyDescent="0.2">
      <c r="A12" s="33">
        <v>10</v>
      </c>
      <c r="B12" s="34" t="s">
        <v>153</v>
      </c>
      <c r="C12" s="35">
        <f>'Planilha de Formação de Preços'!$M9</f>
        <v>2358.56</v>
      </c>
      <c r="D12" s="33">
        <v>1</v>
      </c>
      <c r="E12" s="82" t="e">
        <f>'Planilha de Formação de Preços'!$M119</f>
        <v>#VALUE!</v>
      </c>
      <c r="F12" s="83" t="e">
        <f t="shared" si="0"/>
        <v>#VALUE!</v>
      </c>
      <c r="H12" s="37"/>
    </row>
    <row r="13" spans="1:65" s="8" customFormat="1" x14ac:dyDescent="0.2">
      <c r="A13" s="33">
        <v>11</v>
      </c>
      <c r="B13" s="34" t="s">
        <v>17</v>
      </c>
      <c r="C13" s="35">
        <f>'Planilha de Formação de Preços'!$N9</f>
        <v>3470.94</v>
      </c>
      <c r="D13" s="33">
        <v>4</v>
      </c>
      <c r="E13" s="82" t="e">
        <f>'Planilha de Formação de Preços'!$N119</f>
        <v>#VALUE!</v>
      </c>
      <c r="F13" s="83" t="e">
        <f t="shared" si="0"/>
        <v>#VALUE!</v>
      </c>
      <c r="H13" s="37"/>
    </row>
    <row r="14" spans="1:65" s="8" customFormat="1" x14ac:dyDescent="0.2">
      <c r="A14" s="33">
        <v>12</v>
      </c>
      <c r="B14" s="34" t="s">
        <v>18</v>
      </c>
      <c r="C14" s="35">
        <f>'Planilha de Formação de Preços'!$O9</f>
        <v>2945.71</v>
      </c>
      <c r="D14" s="33">
        <v>2</v>
      </c>
      <c r="E14" s="82" t="e">
        <f>'Planilha de Formação de Preços'!$O119</f>
        <v>#VALUE!</v>
      </c>
      <c r="F14" s="83" t="e">
        <f t="shared" si="0"/>
        <v>#VALUE!</v>
      </c>
      <c r="H14" s="37"/>
    </row>
    <row r="15" spans="1:65" s="8" customFormat="1" x14ac:dyDescent="0.2">
      <c r="A15" s="33">
        <v>13</v>
      </c>
      <c r="B15" s="34" t="s">
        <v>19</v>
      </c>
      <c r="C15" s="35">
        <f>'Planilha de Formação de Preços'!$P9</f>
        <v>2945.71</v>
      </c>
      <c r="D15" s="33">
        <v>2</v>
      </c>
      <c r="E15" s="82" t="e">
        <f>'Planilha de Formação de Preços'!$P119</f>
        <v>#VALUE!</v>
      </c>
      <c r="F15" s="83" t="e">
        <f t="shared" si="0"/>
        <v>#VALUE!</v>
      </c>
      <c r="H15" s="37"/>
    </row>
    <row r="16" spans="1:65" s="8" customFormat="1" x14ac:dyDescent="0.2">
      <c r="A16" s="33">
        <v>14</v>
      </c>
      <c r="B16" s="34" t="s">
        <v>20</v>
      </c>
      <c r="C16" s="35">
        <f>'Planilha de Formação de Preços'!$Q9</f>
        <v>2803.35</v>
      </c>
      <c r="D16" s="33">
        <v>1</v>
      </c>
      <c r="E16" s="82" t="e">
        <f>'Planilha de Formação de Preços'!$Q119</f>
        <v>#VALUE!</v>
      </c>
      <c r="F16" s="83" t="e">
        <f t="shared" si="0"/>
        <v>#VALUE!</v>
      </c>
      <c r="H16" s="37"/>
    </row>
    <row r="17" spans="1:8" s="8" customFormat="1" x14ac:dyDescent="0.2">
      <c r="A17" s="33" t="s">
        <v>150</v>
      </c>
      <c r="B17" s="34" t="s">
        <v>155</v>
      </c>
      <c r="C17" s="35" t="s">
        <v>150</v>
      </c>
      <c r="D17" s="32">
        <f>SUM(D3:D16)</f>
        <v>26</v>
      </c>
      <c r="E17" s="35" t="s">
        <v>150</v>
      </c>
      <c r="F17" s="35" t="s">
        <v>150</v>
      </c>
      <c r="H17" s="37"/>
    </row>
    <row r="19" spans="1:8" s="8" customFormat="1" x14ac:dyDescent="0.2">
      <c r="A19" s="95" t="s">
        <v>4</v>
      </c>
      <c r="B19" s="95"/>
      <c r="C19" s="95"/>
    </row>
    <row r="20" spans="1:8" s="8" customFormat="1" x14ac:dyDescent="0.2">
      <c r="A20" s="44" t="s">
        <v>0</v>
      </c>
      <c r="B20" s="44" t="s">
        <v>1</v>
      </c>
      <c r="C20" s="44" t="s">
        <v>156</v>
      </c>
    </row>
    <row r="21" spans="1:8" s="8" customFormat="1" x14ac:dyDescent="0.2">
      <c r="A21" s="84">
        <v>1</v>
      </c>
      <c r="B21" s="85" t="s">
        <v>154</v>
      </c>
      <c r="C21" s="86" t="e">
        <f>SUM(F3:F16)</f>
        <v>#VALUE!</v>
      </c>
    </row>
    <row r="22" spans="1:8" s="8" customFormat="1" ht="25.5" x14ac:dyDescent="0.2">
      <c r="A22" s="84">
        <v>2</v>
      </c>
      <c r="B22" s="87" t="s">
        <v>157</v>
      </c>
      <c r="C22" s="88" t="e">
        <f>C21*0.02</f>
        <v>#VALUE!</v>
      </c>
    </row>
    <row r="23" spans="1:8" s="8" customFormat="1" x14ac:dyDescent="0.2">
      <c r="A23" s="89">
        <v>3</v>
      </c>
      <c r="B23" s="90" t="s">
        <v>158</v>
      </c>
      <c r="C23" s="91" t="e">
        <f>C22+C21</f>
        <v>#VALUE!</v>
      </c>
    </row>
    <row r="24" spans="1:8" s="8" customFormat="1" x14ac:dyDescent="0.2">
      <c r="A24" s="89">
        <v>4</v>
      </c>
      <c r="B24" s="92" t="s">
        <v>185</v>
      </c>
      <c r="C24" s="92" t="e">
        <f>C23*12</f>
        <v>#VALUE!</v>
      </c>
    </row>
  </sheetData>
  <mergeCells count="2">
    <mergeCell ref="A1:F1"/>
    <mergeCell ref="A19:C19"/>
  </mergeCells>
  <pageMargins left="0.39370078740157483" right="0.39370078740157483" top="0.59055118110236227" bottom="0.39370078740157483" header="0.39370078740157483" footer="0"/>
  <pageSetup paperSize="8" scale="62" fitToHeight="0" orientation="landscape" r:id="rId1"/>
  <headerFooter>
    <oddHeader>&amp;L&amp;14&amp;F&amp;C&amp;14&amp;A&amp;R&amp;14&amp;D</oddHeader>
    <oddFooter>&amp;C&amp;"Times New Roman,Normal"&amp;12&amp;KFFFFFFPágina &amp;P&amp;R&amp;14&amp;P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Q120"/>
  <sheetViews>
    <sheetView tabSelected="1" zoomScale="85" zoomScaleNormal="85" zoomScaleSheetLayoutView="70" zoomScalePageLayoutView="40" workbookViewId="0">
      <pane xSplit="3" ySplit="11" topLeftCell="D12" activePane="bottomRight" state="frozen"/>
      <selection activeCell="C30" sqref="C30"/>
      <selection pane="topRight" activeCell="C30" sqref="C30"/>
      <selection pane="bottomLeft" activeCell="C30" sqref="C30"/>
      <selection pane="bottomRight" activeCell="H23" sqref="H23"/>
    </sheetView>
  </sheetViews>
  <sheetFormatPr defaultColWidth="9.28515625" defaultRowHeight="12.75" x14ac:dyDescent="0.2"/>
  <cols>
    <col min="1" max="1" width="4.42578125" style="8" customWidth="1"/>
    <col min="2" max="2" width="77.140625" style="8" bestFit="1" customWidth="1"/>
    <col min="3" max="3" width="14" style="8" customWidth="1"/>
    <col min="4" max="4" width="13.28515625" style="8" customWidth="1"/>
    <col min="5" max="5" width="15.28515625" style="8" bestFit="1" customWidth="1"/>
    <col min="6" max="9" width="13.28515625" style="8" customWidth="1"/>
    <col min="10" max="13" width="15.5703125" style="8" customWidth="1"/>
    <col min="14" max="17" width="13.28515625" style="8" customWidth="1"/>
    <col min="18" max="16384" width="9.28515625" style="7"/>
  </cols>
  <sheetData>
    <row r="1" spans="1:17" x14ac:dyDescent="0.2">
      <c r="A1" s="4" t="s">
        <v>21</v>
      </c>
      <c r="B1" s="5" t="s">
        <v>22</v>
      </c>
      <c r="C1" s="6"/>
      <c r="D1" s="7"/>
      <c r="E1" s="3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4" t="s">
        <v>23</v>
      </c>
      <c r="B2" s="5" t="s">
        <v>24</v>
      </c>
      <c r="C2" s="4" t="s">
        <v>25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">
      <c r="A3" s="4" t="s">
        <v>26</v>
      </c>
      <c r="B3" s="5" t="s">
        <v>27</v>
      </c>
      <c r="C3" s="67" t="s">
        <v>181</v>
      </c>
      <c r="D3" s="11" t="s">
        <v>182</v>
      </c>
      <c r="E3" s="9"/>
      <c r="F3" s="7"/>
      <c r="G3" s="7"/>
      <c r="H3" s="7"/>
      <c r="I3" s="7"/>
      <c r="J3" s="7"/>
      <c r="K3" s="7"/>
      <c r="L3" s="7"/>
      <c r="M3" s="7"/>
      <c r="N3" s="7"/>
      <c r="O3" s="10"/>
      <c r="P3" s="7"/>
      <c r="Q3" s="7"/>
    </row>
    <row r="4" spans="1:17" x14ac:dyDescent="0.2">
      <c r="A4" s="4" t="s">
        <v>28</v>
      </c>
      <c r="B4" s="5" t="s">
        <v>29</v>
      </c>
      <c r="C4" s="4">
        <v>12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s="11" customFormat="1" x14ac:dyDescent="0.2">
      <c r="A6" s="102" t="s">
        <v>30</v>
      </c>
      <c r="B6" s="102"/>
      <c r="C6" s="58"/>
      <c r="E6" s="66" t="s">
        <v>141</v>
      </c>
      <c r="F6" s="66" t="s">
        <v>141</v>
      </c>
      <c r="G6" s="66" t="s">
        <v>142</v>
      </c>
      <c r="H6" s="66"/>
      <c r="I6" s="66"/>
      <c r="J6" s="66" t="s">
        <v>142</v>
      </c>
      <c r="K6" s="66"/>
      <c r="L6" s="66"/>
      <c r="M6" s="66"/>
      <c r="N6" s="66"/>
      <c r="O6" s="66" t="s">
        <v>142</v>
      </c>
      <c r="P6" s="66" t="s">
        <v>142</v>
      </c>
    </row>
    <row r="7" spans="1:17" x14ac:dyDescent="0.2">
      <c r="A7" s="56">
        <v>1</v>
      </c>
      <c r="B7" s="57" t="s">
        <v>31</v>
      </c>
      <c r="C7" s="57"/>
      <c r="D7" s="103" t="s">
        <v>32</v>
      </c>
      <c r="E7" s="103"/>
      <c r="F7" s="103"/>
      <c r="G7" s="103"/>
      <c r="H7" s="103"/>
      <c r="I7" s="103"/>
      <c r="J7" s="103"/>
      <c r="K7" s="104"/>
      <c r="L7" s="104"/>
      <c r="M7" s="104"/>
      <c r="N7" s="103"/>
      <c r="O7" s="103"/>
      <c r="P7" s="103"/>
      <c r="Q7" s="103"/>
    </row>
    <row r="8" spans="1:17" x14ac:dyDescent="0.2">
      <c r="A8" s="4">
        <v>2</v>
      </c>
      <c r="B8" s="5" t="s">
        <v>33</v>
      </c>
      <c r="C8" s="5"/>
      <c r="D8" s="13" t="s">
        <v>34</v>
      </c>
      <c r="E8" s="13" t="s">
        <v>35</v>
      </c>
      <c r="F8" s="13" t="s">
        <v>36</v>
      </c>
      <c r="G8" s="13" t="s">
        <v>37</v>
      </c>
      <c r="H8" s="13" t="s">
        <v>38</v>
      </c>
      <c r="I8" s="13" t="s">
        <v>39</v>
      </c>
      <c r="J8" s="13" t="s">
        <v>40</v>
      </c>
      <c r="K8" s="36" t="s">
        <v>34</v>
      </c>
      <c r="L8" s="36" t="s">
        <v>34</v>
      </c>
      <c r="M8" s="36" t="s">
        <v>34</v>
      </c>
      <c r="N8" s="13" t="s">
        <v>41</v>
      </c>
      <c r="O8" s="13" t="s">
        <v>42</v>
      </c>
      <c r="P8" s="13" t="s">
        <v>43</v>
      </c>
      <c r="Q8" s="13" t="s">
        <v>44</v>
      </c>
    </row>
    <row r="9" spans="1:17" s="64" customFormat="1" x14ac:dyDescent="0.2">
      <c r="A9" s="60">
        <v>3</v>
      </c>
      <c r="B9" s="61" t="s">
        <v>45</v>
      </c>
      <c r="C9" s="61"/>
      <c r="D9" s="62">
        <v>2158.1799999999998</v>
      </c>
      <c r="E9" s="62">
        <v>3011.86</v>
      </c>
      <c r="F9" s="62">
        <v>3011.86</v>
      </c>
      <c r="G9" s="62">
        <v>2945.71</v>
      </c>
      <c r="H9" s="62">
        <v>3285.83</v>
      </c>
      <c r="I9" s="62">
        <v>4652.6099999999997</v>
      </c>
      <c r="J9" s="62">
        <v>2945.71</v>
      </c>
      <c r="K9" s="63">
        <v>2358.56</v>
      </c>
      <c r="L9" s="63">
        <v>2358.56</v>
      </c>
      <c r="M9" s="63">
        <v>2358.56</v>
      </c>
      <c r="N9" s="62">
        <v>3470.94</v>
      </c>
      <c r="O9" s="62">
        <v>2945.71</v>
      </c>
      <c r="P9" s="62">
        <v>2945.71</v>
      </c>
      <c r="Q9" s="62">
        <v>2803.35</v>
      </c>
    </row>
    <row r="10" spans="1:17" x14ac:dyDescent="0.2">
      <c r="A10" s="4">
        <v>4</v>
      </c>
      <c r="B10" s="5" t="s">
        <v>46</v>
      </c>
      <c r="C10" s="5"/>
      <c r="D10" s="13" t="s">
        <v>10</v>
      </c>
      <c r="E10" s="13" t="s">
        <v>146</v>
      </c>
      <c r="F10" s="13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36" t="s">
        <v>143</v>
      </c>
      <c r="L10" s="36" t="s">
        <v>148</v>
      </c>
      <c r="M10" s="36" t="s">
        <v>147</v>
      </c>
      <c r="N10" s="13" t="s">
        <v>17</v>
      </c>
      <c r="O10" s="13" t="s">
        <v>18</v>
      </c>
      <c r="P10" s="13" t="s">
        <v>19</v>
      </c>
      <c r="Q10" s="13" t="s">
        <v>20</v>
      </c>
    </row>
    <row r="11" spans="1:17" x14ac:dyDescent="0.2">
      <c r="A11" s="4">
        <v>5</v>
      </c>
      <c r="B11" s="5" t="s">
        <v>47</v>
      </c>
      <c r="C11" s="5"/>
      <c r="D11" s="43">
        <v>45778</v>
      </c>
      <c r="E11" s="43">
        <v>45778</v>
      </c>
      <c r="F11" s="43">
        <v>45778</v>
      </c>
      <c r="G11" s="43">
        <v>45778</v>
      </c>
      <c r="H11" s="43">
        <v>45778</v>
      </c>
      <c r="I11" s="43">
        <v>45778</v>
      </c>
      <c r="J11" s="43">
        <v>45778</v>
      </c>
      <c r="K11" s="43">
        <v>45778</v>
      </c>
      <c r="L11" s="43">
        <v>45778</v>
      </c>
      <c r="M11" s="43">
        <v>45778</v>
      </c>
      <c r="N11" s="43">
        <v>45778</v>
      </c>
      <c r="O11" s="43">
        <v>45778</v>
      </c>
      <c r="P11" s="43">
        <v>45778</v>
      </c>
      <c r="Q11" s="43">
        <v>45778</v>
      </c>
    </row>
    <row r="12" spans="1:1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s="11" customFormat="1" x14ac:dyDescent="0.2">
      <c r="A13" s="11" t="s">
        <v>48</v>
      </c>
    </row>
    <row r="14" spans="1:17" x14ac:dyDescent="0.2">
      <c r="A14" s="15">
        <v>1</v>
      </c>
      <c r="B14" s="15" t="s">
        <v>49</v>
      </c>
      <c r="C14" s="16" t="s">
        <v>50</v>
      </c>
      <c r="D14" s="15" t="s">
        <v>51</v>
      </c>
      <c r="E14" s="15" t="s">
        <v>51</v>
      </c>
      <c r="F14" s="15" t="s">
        <v>51</v>
      </c>
      <c r="G14" s="15" t="s">
        <v>51</v>
      </c>
      <c r="H14" s="15" t="s">
        <v>51</v>
      </c>
      <c r="I14" s="15" t="s">
        <v>51</v>
      </c>
      <c r="J14" s="15" t="s">
        <v>51</v>
      </c>
      <c r="K14" s="15" t="s">
        <v>51</v>
      </c>
      <c r="L14" s="15" t="s">
        <v>51</v>
      </c>
      <c r="M14" s="15" t="s">
        <v>51</v>
      </c>
      <c r="N14" s="15" t="s">
        <v>51</v>
      </c>
      <c r="O14" s="15" t="s">
        <v>51</v>
      </c>
      <c r="P14" s="15" t="s">
        <v>51</v>
      </c>
      <c r="Q14" s="15" t="s">
        <v>51</v>
      </c>
    </row>
    <row r="15" spans="1:17" x14ac:dyDescent="0.2">
      <c r="A15" s="16" t="s">
        <v>21</v>
      </c>
      <c r="B15" s="2" t="s">
        <v>52</v>
      </c>
      <c r="C15" s="16"/>
      <c r="D15" s="17">
        <f>D$9</f>
        <v>2158.1799999999998</v>
      </c>
      <c r="E15" s="17">
        <f t="shared" ref="E15:Q15" si="0">E$9</f>
        <v>3011.86</v>
      </c>
      <c r="F15" s="17">
        <f t="shared" si="0"/>
        <v>3011.86</v>
      </c>
      <c r="G15" s="17">
        <f t="shared" si="0"/>
        <v>2945.71</v>
      </c>
      <c r="H15" s="17">
        <f t="shared" si="0"/>
        <v>3285.83</v>
      </c>
      <c r="I15" s="17">
        <f t="shared" si="0"/>
        <v>4652.6099999999997</v>
      </c>
      <c r="J15" s="17">
        <f t="shared" si="0"/>
        <v>2945.71</v>
      </c>
      <c r="K15" s="17">
        <f t="shared" si="0"/>
        <v>2358.56</v>
      </c>
      <c r="L15" s="17">
        <f t="shared" si="0"/>
        <v>2358.56</v>
      </c>
      <c r="M15" s="17">
        <f t="shared" si="0"/>
        <v>2358.56</v>
      </c>
      <c r="N15" s="17">
        <f t="shared" si="0"/>
        <v>3470.94</v>
      </c>
      <c r="O15" s="17">
        <f t="shared" si="0"/>
        <v>2945.71</v>
      </c>
      <c r="P15" s="17">
        <f t="shared" si="0"/>
        <v>2945.71</v>
      </c>
      <c r="Q15" s="17">
        <f t="shared" si="0"/>
        <v>2803.35</v>
      </c>
    </row>
    <row r="16" spans="1:17" x14ac:dyDescent="0.2">
      <c r="A16" s="16" t="s">
        <v>23</v>
      </c>
      <c r="B16" s="2" t="s">
        <v>53</v>
      </c>
      <c r="C16" s="18">
        <v>0.3</v>
      </c>
      <c r="D16" s="17"/>
      <c r="E16" s="17"/>
      <c r="F16" s="17"/>
      <c r="G16" s="17"/>
      <c r="H16" s="17">
        <f>H15*$C$16</f>
        <v>985.74899999999991</v>
      </c>
      <c r="I16" s="17"/>
      <c r="J16" s="17"/>
      <c r="K16" s="17">
        <f>K15*$C$16</f>
        <v>707.56799999999998</v>
      </c>
      <c r="L16" s="17"/>
      <c r="M16" s="17"/>
      <c r="N16" s="17"/>
      <c r="O16" s="17"/>
      <c r="P16" s="14"/>
      <c r="Q16" s="14"/>
    </row>
    <row r="17" spans="1:17" x14ac:dyDescent="0.2">
      <c r="A17" s="16" t="s">
        <v>26</v>
      </c>
      <c r="B17" s="2" t="s">
        <v>54</v>
      </c>
      <c r="C17" s="18">
        <v>0.4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4"/>
      <c r="Q17" s="14"/>
    </row>
    <row r="18" spans="1:17" x14ac:dyDescent="0.2">
      <c r="A18" s="16" t="s">
        <v>28</v>
      </c>
      <c r="B18" s="2" t="s">
        <v>55</v>
      </c>
      <c r="C18" s="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4"/>
      <c r="Q18" s="14"/>
    </row>
    <row r="19" spans="1:17" x14ac:dyDescent="0.2">
      <c r="A19" s="16" t="s">
        <v>56</v>
      </c>
      <c r="B19" s="2" t="s">
        <v>57</v>
      </c>
      <c r="C19" s="2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4"/>
      <c r="Q19" s="14"/>
    </row>
    <row r="20" spans="1:17" x14ac:dyDescent="0.2">
      <c r="A20" s="16" t="s">
        <v>58</v>
      </c>
      <c r="B20" s="2" t="s">
        <v>59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4"/>
      <c r="Q20" s="14"/>
    </row>
    <row r="21" spans="1:17" s="11" customFormat="1" ht="13.35" customHeight="1" x14ac:dyDescent="0.2">
      <c r="A21" s="105" t="s">
        <v>60</v>
      </c>
      <c r="B21" s="105"/>
      <c r="C21" s="105"/>
      <c r="D21" s="19">
        <f>SUM(D15:D20)</f>
        <v>2158.1799999999998</v>
      </c>
      <c r="E21" s="19">
        <f t="shared" ref="E21:Q21" si="1">SUM(E15:E20)</f>
        <v>3011.86</v>
      </c>
      <c r="F21" s="19">
        <f t="shared" si="1"/>
        <v>3011.86</v>
      </c>
      <c r="G21" s="19">
        <f t="shared" si="1"/>
        <v>2945.71</v>
      </c>
      <c r="H21" s="19">
        <f t="shared" si="1"/>
        <v>4271.5789999999997</v>
      </c>
      <c r="I21" s="19">
        <f t="shared" si="1"/>
        <v>4652.6099999999997</v>
      </c>
      <c r="J21" s="19">
        <f t="shared" si="1"/>
        <v>2945.71</v>
      </c>
      <c r="K21" s="19">
        <f t="shared" si="1"/>
        <v>3066.1279999999997</v>
      </c>
      <c r="L21" s="19">
        <f t="shared" ref="L21:M21" si="2">SUM(L15:L20)</f>
        <v>2358.56</v>
      </c>
      <c r="M21" s="19">
        <f t="shared" si="2"/>
        <v>2358.56</v>
      </c>
      <c r="N21" s="19">
        <f t="shared" si="1"/>
        <v>3470.94</v>
      </c>
      <c r="O21" s="19">
        <f t="shared" si="1"/>
        <v>2945.71</v>
      </c>
      <c r="P21" s="19">
        <f t="shared" si="1"/>
        <v>2945.71</v>
      </c>
      <c r="Q21" s="19">
        <f t="shared" si="1"/>
        <v>2803.35</v>
      </c>
    </row>
    <row r="22" spans="1:17" x14ac:dyDescent="0.2">
      <c r="A22" s="20"/>
    </row>
    <row r="23" spans="1:17" s="11" customFormat="1" x14ac:dyDescent="0.2">
      <c r="A23" s="21" t="s">
        <v>61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2">
      <c r="A24" s="21" t="s">
        <v>62</v>
      </c>
    </row>
    <row r="25" spans="1:17" x14ac:dyDescent="0.2">
      <c r="A25" s="15" t="s">
        <v>63</v>
      </c>
      <c r="B25" s="15" t="s">
        <v>64</v>
      </c>
      <c r="C25" s="22" t="s">
        <v>65</v>
      </c>
      <c r="D25" s="15" t="s">
        <v>51</v>
      </c>
      <c r="E25" s="15" t="s">
        <v>51</v>
      </c>
      <c r="F25" s="15" t="s">
        <v>51</v>
      </c>
      <c r="G25" s="15" t="s">
        <v>51</v>
      </c>
      <c r="H25" s="15" t="s">
        <v>51</v>
      </c>
      <c r="I25" s="15" t="s">
        <v>51</v>
      </c>
      <c r="J25" s="15" t="s">
        <v>51</v>
      </c>
      <c r="K25" s="15" t="s">
        <v>51</v>
      </c>
      <c r="L25" s="15" t="s">
        <v>51</v>
      </c>
      <c r="M25" s="15" t="s">
        <v>51</v>
      </c>
      <c r="N25" s="15" t="s">
        <v>51</v>
      </c>
      <c r="O25" s="15" t="s">
        <v>51</v>
      </c>
      <c r="P25" s="15" t="s">
        <v>51</v>
      </c>
      <c r="Q25" s="15" t="s">
        <v>51</v>
      </c>
    </row>
    <row r="26" spans="1:17" x14ac:dyDescent="0.2">
      <c r="A26" s="16" t="s">
        <v>21</v>
      </c>
      <c r="B26" s="2" t="s">
        <v>66</v>
      </c>
      <c r="C26" s="1">
        <f>1/12*100%</f>
        <v>8.3333333333333329E-2</v>
      </c>
      <c r="D26" s="23">
        <f>D$21*$C26</f>
        <v>179.8483333333333</v>
      </c>
      <c r="E26" s="23">
        <f t="shared" ref="E26:Q28" si="3">E$21*$C26</f>
        <v>250.98833333333334</v>
      </c>
      <c r="F26" s="23">
        <f t="shared" si="3"/>
        <v>250.98833333333334</v>
      </c>
      <c r="G26" s="23">
        <f t="shared" si="3"/>
        <v>245.47583333333333</v>
      </c>
      <c r="H26" s="23">
        <f t="shared" si="3"/>
        <v>355.96491666666662</v>
      </c>
      <c r="I26" s="23">
        <f t="shared" si="3"/>
        <v>387.71749999999997</v>
      </c>
      <c r="J26" s="23">
        <f t="shared" si="3"/>
        <v>245.47583333333333</v>
      </c>
      <c r="K26" s="23">
        <f t="shared" si="3"/>
        <v>255.51066666666662</v>
      </c>
      <c r="L26" s="23">
        <f t="shared" si="3"/>
        <v>196.54666666666665</v>
      </c>
      <c r="M26" s="23">
        <f t="shared" si="3"/>
        <v>196.54666666666665</v>
      </c>
      <c r="N26" s="23">
        <f t="shared" si="3"/>
        <v>289.245</v>
      </c>
      <c r="O26" s="23">
        <f t="shared" si="3"/>
        <v>245.47583333333333</v>
      </c>
      <c r="P26" s="23">
        <f t="shared" si="3"/>
        <v>245.47583333333333</v>
      </c>
      <c r="Q26" s="23">
        <f t="shared" si="3"/>
        <v>233.61249999999998</v>
      </c>
    </row>
    <row r="27" spans="1:17" x14ac:dyDescent="0.2">
      <c r="A27" s="39" t="s">
        <v>23</v>
      </c>
      <c r="B27" s="40" t="s">
        <v>145</v>
      </c>
      <c r="C27" s="1">
        <f>1/12*100%</f>
        <v>8.3333333333333329E-2</v>
      </c>
      <c r="D27" s="23">
        <f t="shared" ref="D27:D28" si="4">D$21*$C27</f>
        <v>179.8483333333333</v>
      </c>
      <c r="E27" s="23">
        <f t="shared" si="3"/>
        <v>250.98833333333334</v>
      </c>
      <c r="F27" s="23">
        <f t="shared" si="3"/>
        <v>250.98833333333334</v>
      </c>
      <c r="G27" s="23">
        <f t="shared" si="3"/>
        <v>245.47583333333333</v>
      </c>
      <c r="H27" s="23">
        <f t="shared" si="3"/>
        <v>355.96491666666662</v>
      </c>
      <c r="I27" s="23">
        <f t="shared" si="3"/>
        <v>387.71749999999997</v>
      </c>
      <c r="J27" s="23">
        <f t="shared" si="3"/>
        <v>245.47583333333333</v>
      </c>
      <c r="K27" s="23">
        <f t="shared" si="3"/>
        <v>255.51066666666662</v>
      </c>
      <c r="L27" s="23">
        <f t="shared" si="3"/>
        <v>196.54666666666665</v>
      </c>
      <c r="M27" s="23">
        <f t="shared" si="3"/>
        <v>196.54666666666665</v>
      </c>
      <c r="N27" s="23">
        <f t="shared" si="3"/>
        <v>289.245</v>
      </c>
      <c r="O27" s="23">
        <f t="shared" si="3"/>
        <v>245.47583333333333</v>
      </c>
      <c r="P27" s="23">
        <f t="shared" si="3"/>
        <v>245.47583333333333</v>
      </c>
      <c r="Q27" s="23">
        <f t="shared" si="3"/>
        <v>233.61249999999998</v>
      </c>
    </row>
    <row r="28" spans="1:17" x14ac:dyDescent="0.2">
      <c r="A28" s="16" t="s">
        <v>26</v>
      </c>
      <c r="B28" s="2" t="s">
        <v>67</v>
      </c>
      <c r="C28" s="1">
        <f>1/12/3*100%</f>
        <v>2.7777777777777776E-2</v>
      </c>
      <c r="D28" s="23">
        <f t="shared" si="4"/>
        <v>59.949444444444438</v>
      </c>
      <c r="E28" s="23">
        <f t="shared" si="3"/>
        <v>83.662777777777777</v>
      </c>
      <c r="F28" s="23">
        <f t="shared" si="3"/>
        <v>83.662777777777777</v>
      </c>
      <c r="G28" s="23">
        <f t="shared" si="3"/>
        <v>81.825277777777771</v>
      </c>
      <c r="H28" s="23">
        <f t="shared" si="3"/>
        <v>118.65497222222221</v>
      </c>
      <c r="I28" s="23">
        <f t="shared" si="3"/>
        <v>129.23916666666665</v>
      </c>
      <c r="J28" s="23">
        <f t="shared" si="3"/>
        <v>81.825277777777771</v>
      </c>
      <c r="K28" s="23">
        <f t="shared" si="3"/>
        <v>85.170222222222208</v>
      </c>
      <c r="L28" s="23">
        <f t="shared" si="3"/>
        <v>65.515555555555551</v>
      </c>
      <c r="M28" s="23">
        <f t="shared" si="3"/>
        <v>65.515555555555551</v>
      </c>
      <c r="N28" s="23">
        <f t="shared" si="3"/>
        <v>96.414999999999992</v>
      </c>
      <c r="O28" s="23">
        <f t="shared" si="3"/>
        <v>81.825277777777771</v>
      </c>
      <c r="P28" s="23">
        <f t="shared" si="3"/>
        <v>81.825277777777771</v>
      </c>
      <c r="Q28" s="23">
        <f t="shared" si="3"/>
        <v>77.870833333333323</v>
      </c>
    </row>
    <row r="29" spans="1:17" ht="12.75" customHeight="1" x14ac:dyDescent="0.2">
      <c r="A29" s="98" t="s">
        <v>60</v>
      </c>
      <c r="B29" s="98"/>
      <c r="C29" s="24">
        <f>SUM(C26:C28)</f>
        <v>0.19444444444444442</v>
      </c>
      <c r="D29" s="25">
        <f>SUM(D26:D28)</f>
        <v>419.64611111111105</v>
      </c>
      <c r="E29" s="25">
        <f t="shared" ref="E29:Q29" si="5">SUM(E26:E28)</f>
        <v>585.63944444444451</v>
      </c>
      <c r="F29" s="25">
        <f t="shared" si="5"/>
        <v>585.63944444444451</v>
      </c>
      <c r="G29" s="25">
        <f t="shared" si="5"/>
        <v>572.77694444444444</v>
      </c>
      <c r="H29" s="25">
        <f t="shared" si="5"/>
        <v>830.58480555555548</v>
      </c>
      <c r="I29" s="25">
        <f t="shared" si="5"/>
        <v>904.67416666666657</v>
      </c>
      <c r="J29" s="25">
        <f t="shared" si="5"/>
        <v>572.77694444444444</v>
      </c>
      <c r="K29" s="25">
        <f t="shared" si="5"/>
        <v>596.1915555555554</v>
      </c>
      <c r="L29" s="25">
        <f t="shared" ref="L29:M29" si="6">SUM(L26:L28)</f>
        <v>458.60888888888883</v>
      </c>
      <c r="M29" s="25">
        <f t="shared" si="6"/>
        <v>458.60888888888883</v>
      </c>
      <c r="N29" s="25">
        <f t="shared" si="5"/>
        <v>674.90499999999997</v>
      </c>
      <c r="O29" s="25">
        <f t="shared" si="5"/>
        <v>572.77694444444444</v>
      </c>
      <c r="P29" s="25">
        <f t="shared" si="5"/>
        <v>572.77694444444444</v>
      </c>
      <c r="Q29" s="25">
        <f t="shared" si="5"/>
        <v>545.0958333333333</v>
      </c>
    </row>
    <row r="30" spans="1:1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11" t="s">
        <v>68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15" t="s">
        <v>69</v>
      </c>
      <c r="B32" s="15" t="s">
        <v>70</v>
      </c>
      <c r="C32" s="15" t="s">
        <v>65</v>
      </c>
      <c r="D32" s="15" t="s">
        <v>51</v>
      </c>
      <c r="E32" s="15" t="s">
        <v>51</v>
      </c>
      <c r="F32" s="15" t="s">
        <v>51</v>
      </c>
      <c r="G32" s="15" t="s">
        <v>51</v>
      </c>
      <c r="H32" s="15" t="s">
        <v>51</v>
      </c>
      <c r="I32" s="15" t="s">
        <v>51</v>
      </c>
      <c r="J32" s="15" t="s">
        <v>51</v>
      </c>
      <c r="K32" s="15" t="s">
        <v>51</v>
      </c>
      <c r="L32" s="15" t="s">
        <v>51</v>
      </c>
      <c r="M32" s="15" t="s">
        <v>51</v>
      </c>
      <c r="N32" s="15" t="s">
        <v>51</v>
      </c>
      <c r="O32" s="15" t="s">
        <v>51</v>
      </c>
      <c r="P32" s="15" t="s">
        <v>51</v>
      </c>
      <c r="Q32" s="15" t="s">
        <v>51</v>
      </c>
    </row>
    <row r="33" spans="1:17" x14ac:dyDescent="0.2">
      <c r="A33" s="76" t="s">
        <v>21</v>
      </c>
      <c r="B33" s="70" t="s">
        <v>71</v>
      </c>
      <c r="C33" s="93" t="s">
        <v>183</v>
      </c>
      <c r="D33" s="65" t="e">
        <f>SUM(D$21,D$29)*$C33</f>
        <v>#VALUE!</v>
      </c>
      <c r="E33" s="65" t="e">
        <f t="shared" ref="D33:Q40" si="7">SUM(E$21,E$29)*$C33</f>
        <v>#VALUE!</v>
      </c>
      <c r="F33" s="65" t="e">
        <f t="shared" si="7"/>
        <v>#VALUE!</v>
      </c>
      <c r="G33" s="65" t="e">
        <f t="shared" si="7"/>
        <v>#VALUE!</v>
      </c>
      <c r="H33" s="65" t="e">
        <f t="shared" si="7"/>
        <v>#VALUE!</v>
      </c>
      <c r="I33" s="65" t="e">
        <f t="shared" si="7"/>
        <v>#VALUE!</v>
      </c>
      <c r="J33" s="65" t="e">
        <f t="shared" si="7"/>
        <v>#VALUE!</v>
      </c>
      <c r="K33" s="65" t="e">
        <f t="shared" si="7"/>
        <v>#VALUE!</v>
      </c>
      <c r="L33" s="65" t="e">
        <f t="shared" si="7"/>
        <v>#VALUE!</v>
      </c>
      <c r="M33" s="65" t="e">
        <f t="shared" si="7"/>
        <v>#VALUE!</v>
      </c>
      <c r="N33" s="65" t="e">
        <f t="shared" si="7"/>
        <v>#VALUE!</v>
      </c>
      <c r="O33" s="65" t="e">
        <f t="shared" si="7"/>
        <v>#VALUE!</v>
      </c>
      <c r="P33" s="65" t="e">
        <f t="shared" si="7"/>
        <v>#VALUE!</v>
      </c>
      <c r="Q33" s="65" t="e">
        <f t="shared" si="7"/>
        <v>#VALUE!</v>
      </c>
    </row>
    <row r="34" spans="1:17" x14ac:dyDescent="0.2">
      <c r="A34" s="16" t="s">
        <v>23</v>
      </c>
      <c r="B34" s="2" t="s">
        <v>72</v>
      </c>
      <c r="C34" s="3">
        <v>2.5000000000000001E-2</v>
      </c>
      <c r="D34" s="17">
        <f t="shared" si="7"/>
        <v>64.445652777777781</v>
      </c>
      <c r="E34" s="17">
        <f t="shared" si="7"/>
        <v>89.937486111111127</v>
      </c>
      <c r="F34" s="17">
        <f t="shared" si="7"/>
        <v>89.937486111111127</v>
      </c>
      <c r="G34" s="17">
        <f t="shared" si="7"/>
        <v>87.962173611111112</v>
      </c>
      <c r="H34" s="17">
        <f t="shared" si="7"/>
        <v>127.55409513888888</v>
      </c>
      <c r="I34" s="17">
        <f t="shared" si="7"/>
        <v>138.93210416666668</v>
      </c>
      <c r="J34" s="17">
        <f t="shared" si="7"/>
        <v>87.962173611111112</v>
      </c>
      <c r="K34" s="17">
        <f t="shared" si="7"/>
        <v>91.557988888888872</v>
      </c>
      <c r="L34" s="17">
        <f t="shared" si="7"/>
        <v>70.429222222222222</v>
      </c>
      <c r="M34" s="17">
        <f t="shared" si="7"/>
        <v>70.429222222222222</v>
      </c>
      <c r="N34" s="17">
        <f t="shared" si="7"/>
        <v>103.64612500000001</v>
      </c>
      <c r="O34" s="17">
        <f t="shared" si="7"/>
        <v>87.962173611111112</v>
      </c>
      <c r="P34" s="17">
        <f t="shared" si="7"/>
        <v>87.962173611111112</v>
      </c>
      <c r="Q34" s="17">
        <f t="shared" si="7"/>
        <v>83.711145833333333</v>
      </c>
    </row>
    <row r="35" spans="1:17" x14ac:dyDescent="0.2">
      <c r="A35" s="76" t="s">
        <v>26</v>
      </c>
      <c r="B35" s="70" t="s">
        <v>73</v>
      </c>
      <c r="C35" s="93" t="s">
        <v>183</v>
      </c>
      <c r="D35" s="65" t="e">
        <f t="shared" si="7"/>
        <v>#VALUE!</v>
      </c>
      <c r="E35" s="65" t="e">
        <f t="shared" si="7"/>
        <v>#VALUE!</v>
      </c>
      <c r="F35" s="65" t="e">
        <f t="shared" si="7"/>
        <v>#VALUE!</v>
      </c>
      <c r="G35" s="65" t="e">
        <f t="shared" si="7"/>
        <v>#VALUE!</v>
      </c>
      <c r="H35" s="65" t="e">
        <f t="shared" si="7"/>
        <v>#VALUE!</v>
      </c>
      <c r="I35" s="65" t="e">
        <f t="shared" si="7"/>
        <v>#VALUE!</v>
      </c>
      <c r="J35" s="65" t="e">
        <f t="shared" si="7"/>
        <v>#VALUE!</v>
      </c>
      <c r="K35" s="65" t="e">
        <f t="shared" si="7"/>
        <v>#VALUE!</v>
      </c>
      <c r="L35" s="65" t="e">
        <f t="shared" si="7"/>
        <v>#VALUE!</v>
      </c>
      <c r="M35" s="65" t="e">
        <f t="shared" si="7"/>
        <v>#VALUE!</v>
      </c>
      <c r="N35" s="65" t="e">
        <f t="shared" si="7"/>
        <v>#VALUE!</v>
      </c>
      <c r="O35" s="65" t="e">
        <f t="shared" si="7"/>
        <v>#VALUE!</v>
      </c>
      <c r="P35" s="65" t="e">
        <f t="shared" si="7"/>
        <v>#VALUE!</v>
      </c>
      <c r="Q35" s="65" t="e">
        <f t="shared" si="7"/>
        <v>#VALUE!</v>
      </c>
    </row>
    <row r="36" spans="1:17" x14ac:dyDescent="0.2">
      <c r="A36" s="16" t="s">
        <v>28</v>
      </c>
      <c r="B36" s="2" t="s">
        <v>74</v>
      </c>
      <c r="C36" s="3">
        <v>1.4999999999999999E-2</v>
      </c>
      <c r="D36" s="17">
        <f t="shared" si="7"/>
        <v>38.667391666666667</v>
      </c>
      <c r="E36" s="17">
        <f t="shared" si="7"/>
        <v>53.962491666666665</v>
      </c>
      <c r="F36" s="17">
        <f t="shared" si="7"/>
        <v>53.962491666666665</v>
      </c>
      <c r="G36" s="17">
        <f t="shared" si="7"/>
        <v>52.77730416666666</v>
      </c>
      <c r="H36" s="17">
        <f t="shared" si="7"/>
        <v>76.532457083333327</v>
      </c>
      <c r="I36" s="17">
        <f t="shared" si="7"/>
        <v>83.359262499999986</v>
      </c>
      <c r="J36" s="17">
        <f t="shared" si="7"/>
        <v>52.77730416666666</v>
      </c>
      <c r="K36" s="17">
        <f t="shared" si="7"/>
        <v>54.934793333333324</v>
      </c>
      <c r="L36" s="17">
        <f t="shared" si="7"/>
        <v>42.257533333333335</v>
      </c>
      <c r="M36" s="17">
        <f t="shared" si="7"/>
        <v>42.257533333333335</v>
      </c>
      <c r="N36" s="17">
        <f t="shared" si="7"/>
        <v>62.187674999999999</v>
      </c>
      <c r="O36" s="17">
        <f t="shared" si="7"/>
        <v>52.77730416666666</v>
      </c>
      <c r="P36" s="17">
        <f t="shared" si="7"/>
        <v>52.77730416666666</v>
      </c>
      <c r="Q36" s="17">
        <f t="shared" si="7"/>
        <v>50.226687499999997</v>
      </c>
    </row>
    <row r="37" spans="1:17" x14ac:dyDescent="0.2">
      <c r="A37" s="16" t="s">
        <v>56</v>
      </c>
      <c r="B37" s="2" t="s">
        <v>75</v>
      </c>
      <c r="C37" s="3">
        <v>0.01</v>
      </c>
      <c r="D37" s="17">
        <f t="shared" si="7"/>
        <v>25.77826111111111</v>
      </c>
      <c r="E37" s="17">
        <f t="shared" si="7"/>
        <v>35.974994444444448</v>
      </c>
      <c r="F37" s="17">
        <f t="shared" si="7"/>
        <v>35.974994444444448</v>
      </c>
      <c r="G37" s="17">
        <f t="shared" si="7"/>
        <v>35.184869444444445</v>
      </c>
      <c r="H37" s="17">
        <f t="shared" si="7"/>
        <v>51.021638055555549</v>
      </c>
      <c r="I37" s="17">
        <f t="shared" si="7"/>
        <v>55.572841666666662</v>
      </c>
      <c r="J37" s="17">
        <f t="shared" si="7"/>
        <v>35.184869444444445</v>
      </c>
      <c r="K37" s="17">
        <f t="shared" si="7"/>
        <v>36.623195555555547</v>
      </c>
      <c r="L37" s="17">
        <f t="shared" si="7"/>
        <v>28.171688888888891</v>
      </c>
      <c r="M37" s="17">
        <f t="shared" si="7"/>
        <v>28.171688888888891</v>
      </c>
      <c r="N37" s="17">
        <f t="shared" si="7"/>
        <v>41.458450000000006</v>
      </c>
      <c r="O37" s="17">
        <f t="shared" si="7"/>
        <v>35.184869444444445</v>
      </c>
      <c r="P37" s="17">
        <f t="shared" si="7"/>
        <v>35.184869444444445</v>
      </c>
      <c r="Q37" s="17">
        <f t="shared" si="7"/>
        <v>33.484458333333336</v>
      </c>
    </row>
    <row r="38" spans="1:17" x14ac:dyDescent="0.2">
      <c r="A38" s="16" t="s">
        <v>58</v>
      </c>
      <c r="B38" s="2" t="s">
        <v>76</v>
      </c>
      <c r="C38" s="3">
        <v>6.0000000000000001E-3</v>
      </c>
      <c r="D38" s="17">
        <f t="shared" si="7"/>
        <v>15.466956666666666</v>
      </c>
      <c r="E38" s="17">
        <f t="shared" si="7"/>
        <v>21.584996666666669</v>
      </c>
      <c r="F38" s="17">
        <f t="shared" si="7"/>
        <v>21.584996666666669</v>
      </c>
      <c r="G38" s="17">
        <f t="shared" si="7"/>
        <v>21.110921666666666</v>
      </c>
      <c r="H38" s="17">
        <f t="shared" si="7"/>
        <v>30.61298283333333</v>
      </c>
      <c r="I38" s="17">
        <f t="shared" si="7"/>
        <v>33.343705</v>
      </c>
      <c r="J38" s="17">
        <f t="shared" si="7"/>
        <v>21.110921666666666</v>
      </c>
      <c r="K38" s="17">
        <f t="shared" si="7"/>
        <v>21.973917333333329</v>
      </c>
      <c r="L38" s="17">
        <f t="shared" si="7"/>
        <v>16.903013333333334</v>
      </c>
      <c r="M38" s="17">
        <f t="shared" si="7"/>
        <v>16.903013333333334</v>
      </c>
      <c r="N38" s="17">
        <f t="shared" si="7"/>
        <v>24.875070000000001</v>
      </c>
      <c r="O38" s="17">
        <f t="shared" si="7"/>
        <v>21.110921666666666</v>
      </c>
      <c r="P38" s="17">
        <f t="shared" si="7"/>
        <v>21.110921666666666</v>
      </c>
      <c r="Q38" s="17">
        <f t="shared" si="7"/>
        <v>20.090675000000001</v>
      </c>
    </row>
    <row r="39" spans="1:17" x14ac:dyDescent="0.2">
      <c r="A39" s="16" t="s">
        <v>77</v>
      </c>
      <c r="B39" s="2" t="s">
        <v>78</v>
      </c>
      <c r="C39" s="3">
        <v>2E-3</v>
      </c>
      <c r="D39" s="17">
        <f t="shared" si="7"/>
        <v>5.1556522222222219</v>
      </c>
      <c r="E39" s="17">
        <f t="shared" si="7"/>
        <v>7.1949988888888896</v>
      </c>
      <c r="F39" s="17">
        <f t="shared" si="7"/>
        <v>7.1949988888888896</v>
      </c>
      <c r="G39" s="17">
        <f t="shared" si="7"/>
        <v>7.0369738888888893</v>
      </c>
      <c r="H39" s="17">
        <f t="shared" si="7"/>
        <v>10.204327611111109</v>
      </c>
      <c r="I39" s="17">
        <f t="shared" si="7"/>
        <v>11.114568333333333</v>
      </c>
      <c r="J39" s="17">
        <f t="shared" si="7"/>
        <v>7.0369738888888893</v>
      </c>
      <c r="K39" s="17">
        <f t="shared" si="7"/>
        <v>7.32463911111111</v>
      </c>
      <c r="L39" s="17">
        <f t="shared" si="7"/>
        <v>5.6343377777777777</v>
      </c>
      <c r="M39" s="17">
        <f t="shared" si="7"/>
        <v>5.6343377777777777</v>
      </c>
      <c r="N39" s="17">
        <f t="shared" si="7"/>
        <v>8.2916900000000009</v>
      </c>
      <c r="O39" s="17">
        <f t="shared" si="7"/>
        <v>7.0369738888888893</v>
      </c>
      <c r="P39" s="17">
        <f t="shared" si="7"/>
        <v>7.0369738888888893</v>
      </c>
      <c r="Q39" s="17">
        <f t="shared" si="7"/>
        <v>6.6968916666666667</v>
      </c>
    </row>
    <row r="40" spans="1:17" x14ac:dyDescent="0.2">
      <c r="A40" s="16" t="s">
        <v>79</v>
      </c>
      <c r="B40" s="2" t="s">
        <v>80</v>
      </c>
      <c r="C40" s="3">
        <v>0.08</v>
      </c>
      <c r="D40" s="17">
        <f t="shared" si="7"/>
        <v>206.22608888888888</v>
      </c>
      <c r="E40" s="17">
        <f t="shared" si="7"/>
        <v>287.79995555555558</v>
      </c>
      <c r="F40" s="17">
        <f t="shared" si="7"/>
        <v>287.79995555555558</v>
      </c>
      <c r="G40" s="17">
        <f t="shared" si="7"/>
        <v>281.47895555555556</v>
      </c>
      <c r="H40" s="17">
        <f t="shared" si="7"/>
        <v>408.17310444444439</v>
      </c>
      <c r="I40" s="17">
        <f t="shared" si="7"/>
        <v>444.58273333333329</v>
      </c>
      <c r="J40" s="17">
        <f t="shared" si="7"/>
        <v>281.47895555555556</v>
      </c>
      <c r="K40" s="17">
        <f t="shared" si="7"/>
        <v>292.98556444444438</v>
      </c>
      <c r="L40" s="17">
        <f t="shared" si="7"/>
        <v>225.37351111111113</v>
      </c>
      <c r="M40" s="17">
        <f t="shared" si="7"/>
        <v>225.37351111111113</v>
      </c>
      <c r="N40" s="17">
        <f t="shared" si="7"/>
        <v>331.66760000000005</v>
      </c>
      <c r="O40" s="17">
        <f t="shared" si="7"/>
        <v>281.47895555555556</v>
      </c>
      <c r="P40" s="17">
        <f t="shared" si="7"/>
        <v>281.47895555555556</v>
      </c>
      <c r="Q40" s="17">
        <f t="shared" si="7"/>
        <v>267.87566666666669</v>
      </c>
    </row>
    <row r="41" spans="1:17" s="11" customFormat="1" ht="12.75" customHeight="1" x14ac:dyDescent="0.2">
      <c r="A41" s="97" t="s">
        <v>60</v>
      </c>
      <c r="B41" s="97"/>
      <c r="C41" s="72">
        <f>SUM(C33:C40)</f>
        <v>0.13800000000000001</v>
      </c>
      <c r="D41" s="73" t="e">
        <f>SUM(D33:D40)</f>
        <v>#VALUE!</v>
      </c>
      <c r="E41" s="73" t="e">
        <f>SUM(E33:E40)</f>
        <v>#VALUE!</v>
      </c>
      <c r="F41" s="73" t="e">
        <f t="shared" ref="F41" si="8">SUM(F33:F40)</f>
        <v>#VALUE!</v>
      </c>
      <c r="G41" s="73" t="e">
        <f>SUM(G33:G40)</f>
        <v>#VALUE!</v>
      </c>
      <c r="H41" s="73" t="e">
        <f t="shared" ref="H41:Q41" si="9">SUM(H33:H40)</f>
        <v>#VALUE!</v>
      </c>
      <c r="I41" s="73" t="e">
        <f t="shared" si="9"/>
        <v>#VALUE!</v>
      </c>
      <c r="J41" s="73" t="e">
        <f t="shared" si="9"/>
        <v>#VALUE!</v>
      </c>
      <c r="K41" s="73" t="e">
        <f t="shared" si="9"/>
        <v>#VALUE!</v>
      </c>
      <c r="L41" s="73" t="e">
        <f t="shared" ref="L41:M41" si="10">SUM(L33:L40)</f>
        <v>#VALUE!</v>
      </c>
      <c r="M41" s="73" t="e">
        <f t="shared" si="10"/>
        <v>#VALUE!</v>
      </c>
      <c r="N41" s="73" t="e">
        <f t="shared" si="9"/>
        <v>#VALUE!</v>
      </c>
      <c r="O41" s="73" t="e">
        <f t="shared" si="9"/>
        <v>#VALUE!</v>
      </c>
      <c r="P41" s="73" t="e">
        <f t="shared" si="9"/>
        <v>#VALUE!</v>
      </c>
      <c r="Q41" s="73" t="e">
        <f t="shared" si="9"/>
        <v>#VALUE!</v>
      </c>
    </row>
    <row r="42" spans="1:1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11" t="s">
        <v>81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2.75" customHeight="1" x14ac:dyDescent="0.2">
      <c r="A44" s="15" t="s">
        <v>82</v>
      </c>
      <c r="B44" s="98" t="s">
        <v>83</v>
      </c>
      <c r="C44" s="98"/>
      <c r="D44" s="15" t="s">
        <v>51</v>
      </c>
      <c r="E44" s="15" t="s">
        <v>51</v>
      </c>
      <c r="F44" s="15" t="s">
        <v>51</v>
      </c>
      <c r="G44" s="15" t="s">
        <v>51</v>
      </c>
      <c r="H44" s="15" t="s">
        <v>51</v>
      </c>
      <c r="I44" s="15" t="s">
        <v>51</v>
      </c>
      <c r="J44" s="15" t="s">
        <v>51</v>
      </c>
      <c r="K44" s="15" t="s">
        <v>51</v>
      </c>
      <c r="L44" s="15" t="s">
        <v>51</v>
      </c>
      <c r="M44" s="15" t="s">
        <v>51</v>
      </c>
      <c r="N44" s="15" t="s">
        <v>51</v>
      </c>
      <c r="O44" s="15" t="s">
        <v>51</v>
      </c>
      <c r="P44" s="15" t="s">
        <v>51</v>
      </c>
      <c r="Q44" s="15" t="s">
        <v>51</v>
      </c>
    </row>
    <row r="45" spans="1:17" ht="14.1" customHeight="1" x14ac:dyDescent="0.2">
      <c r="A45" s="70" t="s">
        <v>21</v>
      </c>
      <c r="B45" s="70" t="s">
        <v>84</v>
      </c>
      <c r="C45" s="93"/>
      <c r="D45" s="68" t="s">
        <v>184</v>
      </c>
      <c r="E45" s="68" t="s">
        <v>184</v>
      </c>
      <c r="F45" s="68" t="s">
        <v>184</v>
      </c>
      <c r="G45" s="68" t="s">
        <v>184</v>
      </c>
      <c r="H45" s="68" t="s">
        <v>184</v>
      </c>
      <c r="I45" s="68" t="s">
        <v>184</v>
      </c>
      <c r="J45" s="68" t="s">
        <v>184</v>
      </c>
      <c r="K45" s="68" t="s">
        <v>184</v>
      </c>
      <c r="L45" s="68" t="s">
        <v>184</v>
      </c>
      <c r="M45" s="68" t="s">
        <v>184</v>
      </c>
      <c r="N45" s="68" t="s">
        <v>184</v>
      </c>
      <c r="O45" s="68" t="s">
        <v>184</v>
      </c>
      <c r="P45" s="68" t="s">
        <v>184</v>
      </c>
      <c r="Q45" s="68" t="s">
        <v>184</v>
      </c>
    </row>
    <row r="46" spans="1:17" ht="14.1" customHeight="1" x14ac:dyDescent="0.2">
      <c r="A46" s="70" t="s">
        <v>23</v>
      </c>
      <c r="B46" s="70" t="s">
        <v>85</v>
      </c>
      <c r="C46" s="93"/>
      <c r="D46" s="68" t="s">
        <v>184</v>
      </c>
      <c r="E46" s="68" t="s">
        <v>184</v>
      </c>
      <c r="F46" s="68" t="s">
        <v>184</v>
      </c>
      <c r="G46" s="68" t="s">
        <v>184</v>
      </c>
      <c r="H46" s="68" t="s">
        <v>184</v>
      </c>
      <c r="I46" s="68" t="s">
        <v>184</v>
      </c>
      <c r="J46" s="68" t="s">
        <v>184</v>
      </c>
      <c r="K46" s="68" t="s">
        <v>184</v>
      </c>
      <c r="L46" s="68" t="s">
        <v>184</v>
      </c>
      <c r="M46" s="68" t="s">
        <v>184</v>
      </c>
      <c r="N46" s="68" t="s">
        <v>184</v>
      </c>
      <c r="O46" s="68" t="s">
        <v>184</v>
      </c>
      <c r="P46" s="68" t="s">
        <v>184</v>
      </c>
      <c r="Q46" s="68" t="s">
        <v>184</v>
      </c>
    </row>
    <row r="47" spans="1:17" ht="12.75" customHeight="1" x14ac:dyDescent="0.2">
      <c r="A47" s="70" t="s">
        <v>26</v>
      </c>
      <c r="B47" s="70" t="s">
        <v>149</v>
      </c>
      <c r="C47" s="70"/>
      <c r="D47" s="68" t="s">
        <v>184</v>
      </c>
      <c r="E47" s="68" t="s">
        <v>184</v>
      </c>
      <c r="F47" s="68" t="s">
        <v>184</v>
      </c>
      <c r="G47" s="68" t="s">
        <v>184</v>
      </c>
      <c r="H47" s="68" t="s">
        <v>184</v>
      </c>
      <c r="I47" s="68" t="s">
        <v>184</v>
      </c>
      <c r="J47" s="68" t="s">
        <v>184</v>
      </c>
      <c r="K47" s="68" t="s">
        <v>184</v>
      </c>
      <c r="L47" s="68" t="s">
        <v>184</v>
      </c>
      <c r="M47" s="68" t="s">
        <v>184</v>
      </c>
      <c r="N47" s="68" t="s">
        <v>184</v>
      </c>
      <c r="O47" s="68" t="s">
        <v>184</v>
      </c>
      <c r="P47" s="68" t="s">
        <v>184</v>
      </c>
      <c r="Q47" s="68" t="s">
        <v>184</v>
      </c>
    </row>
    <row r="48" spans="1:17" ht="12.75" customHeight="1" x14ac:dyDescent="0.2">
      <c r="A48" s="70" t="s">
        <v>28</v>
      </c>
      <c r="B48" s="70" t="s">
        <v>144</v>
      </c>
      <c r="C48" s="70"/>
      <c r="D48" s="69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</row>
    <row r="49" spans="1:17" s="11" customFormat="1" ht="12.75" customHeight="1" x14ac:dyDescent="0.2">
      <c r="A49" s="77"/>
      <c r="B49" s="97" t="s">
        <v>60</v>
      </c>
      <c r="C49" s="97"/>
      <c r="D49" s="73">
        <f t="shared" ref="D49:Q49" si="11">SUM(D45:D48)</f>
        <v>0</v>
      </c>
      <c r="E49" s="73">
        <f t="shared" si="11"/>
        <v>0</v>
      </c>
      <c r="F49" s="73">
        <f t="shared" si="11"/>
        <v>0</v>
      </c>
      <c r="G49" s="73">
        <f t="shared" si="11"/>
        <v>0</v>
      </c>
      <c r="H49" s="73">
        <f t="shared" si="11"/>
        <v>0</v>
      </c>
      <c r="I49" s="73">
        <f t="shared" si="11"/>
        <v>0</v>
      </c>
      <c r="J49" s="73">
        <f t="shared" si="11"/>
        <v>0</v>
      </c>
      <c r="K49" s="73">
        <f t="shared" ref="K49" si="12">SUM(K45:K48)</f>
        <v>0</v>
      </c>
      <c r="L49" s="73">
        <f t="shared" si="11"/>
        <v>0</v>
      </c>
      <c r="M49" s="73">
        <f t="shared" si="11"/>
        <v>0</v>
      </c>
      <c r="N49" s="73">
        <f t="shared" si="11"/>
        <v>0</v>
      </c>
      <c r="O49" s="73">
        <f t="shared" si="11"/>
        <v>0</v>
      </c>
      <c r="P49" s="73">
        <f t="shared" si="11"/>
        <v>0</v>
      </c>
      <c r="Q49" s="73">
        <f t="shared" si="11"/>
        <v>0</v>
      </c>
    </row>
    <row r="50" spans="1:17" x14ac:dyDescent="0.2">
      <c r="A50" s="7"/>
      <c r="B50" s="7" t="s">
        <v>140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2" spans="1:17" s="11" customFormat="1" x14ac:dyDescent="0.2">
      <c r="A52" s="11" t="s">
        <v>86</v>
      </c>
    </row>
    <row r="53" spans="1:17" ht="12.75" customHeight="1" x14ac:dyDescent="0.2">
      <c r="A53" s="15">
        <v>2</v>
      </c>
      <c r="B53" s="98" t="s">
        <v>87</v>
      </c>
      <c r="C53" s="98"/>
      <c r="D53" s="15" t="s">
        <v>51</v>
      </c>
      <c r="E53" s="15" t="s">
        <v>51</v>
      </c>
      <c r="F53" s="15" t="s">
        <v>51</v>
      </c>
      <c r="G53" s="15" t="s">
        <v>51</v>
      </c>
      <c r="H53" s="15" t="s">
        <v>51</v>
      </c>
      <c r="I53" s="15" t="s">
        <v>51</v>
      </c>
      <c r="J53" s="15" t="s">
        <v>51</v>
      </c>
      <c r="K53" s="15" t="s">
        <v>51</v>
      </c>
      <c r="L53" s="15" t="s">
        <v>51</v>
      </c>
      <c r="M53" s="15" t="s">
        <v>51</v>
      </c>
      <c r="N53" s="15" t="s">
        <v>51</v>
      </c>
      <c r="O53" s="15" t="s">
        <v>51</v>
      </c>
      <c r="P53" s="15" t="s">
        <v>51</v>
      </c>
      <c r="Q53" s="15" t="s">
        <v>51</v>
      </c>
    </row>
    <row r="54" spans="1:17" ht="12.75" customHeight="1" x14ac:dyDescent="0.2">
      <c r="A54" s="2" t="s">
        <v>63</v>
      </c>
      <c r="B54" s="101" t="s">
        <v>88</v>
      </c>
      <c r="C54" s="101"/>
      <c r="D54" s="17">
        <f t="shared" ref="D54:Q54" si="13">D29</f>
        <v>419.64611111111105</v>
      </c>
      <c r="E54" s="17">
        <f t="shared" si="13"/>
        <v>585.63944444444451</v>
      </c>
      <c r="F54" s="17">
        <f t="shared" si="13"/>
        <v>585.63944444444451</v>
      </c>
      <c r="G54" s="17">
        <f t="shared" si="13"/>
        <v>572.77694444444444</v>
      </c>
      <c r="H54" s="17">
        <f t="shared" si="13"/>
        <v>830.58480555555548</v>
      </c>
      <c r="I54" s="17">
        <f t="shared" si="13"/>
        <v>904.67416666666657</v>
      </c>
      <c r="J54" s="17">
        <f t="shared" si="13"/>
        <v>572.77694444444444</v>
      </c>
      <c r="K54" s="17">
        <f t="shared" ref="K54" si="14">K29</f>
        <v>596.1915555555554</v>
      </c>
      <c r="L54" s="17">
        <f t="shared" si="13"/>
        <v>458.60888888888883</v>
      </c>
      <c r="M54" s="17">
        <f t="shared" si="13"/>
        <v>458.60888888888883</v>
      </c>
      <c r="N54" s="17">
        <f t="shared" si="13"/>
        <v>674.90499999999997</v>
      </c>
      <c r="O54" s="17">
        <f t="shared" si="13"/>
        <v>572.77694444444444</v>
      </c>
      <c r="P54" s="17">
        <f t="shared" si="13"/>
        <v>572.77694444444444</v>
      </c>
      <c r="Q54" s="17">
        <f t="shared" si="13"/>
        <v>545.0958333333333</v>
      </c>
    </row>
    <row r="55" spans="1:17" ht="12.75" customHeight="1" x14ac:dyDescent="0.2">
      <c r="A55" s="70" t="s">
        <v>69</v>
      </c>
      <c r="B55" s="99" t="s">
        <v>89</v>
      </c>
      <c r="C55" s="99"/>
      <c r="D55" s="65" t="e">
        <f t="shared" ref="D55:Q55" si="15">D41</f>
        <v>#VALUE!</v>
      </c>
      <c r="E55" s="65" t="e">
        <f t="shared" si="15"/>
        <v>#VALUE!</v>
      </c>
      <c r="F55" s="65" t="e">
        <f t="shared" si="15"/>
        <v>#VALUE!</v>
      </c>
      <c r="G55" s="65" t="e">
        <f t="shared" si="15"/>
        <v>#VALUE!</v>
      </c>
      <c r="H55" s="65" t="e">
        <f t="shared" si="15"/>
        <v>#VALUE!</v>
      </c>
      <c r="I55" s="65" t="e">
        <f t="shared" si="15"/>
        <v>#VALUE!</v>
      </c>
      <c r="J55" s="65" t="e">
        <f t="shared" si="15"/>
        <v>#VALUE!</v>
      </c>
      <c r="K55" s="65" t="e">
        <f t="shared" ref="K55" si="16">K41</f>
        <v>#VALUE!</v>
      </c>
      <c r="L55" s="65" t="e">
        <f t="shared" si="15"/>
        <v>#VALUE!</v>
      </c>
      <c r="M55" s="65" t="e">
        <f t="shared" si="15"/>
        <v>#VALUE!</v>
      </c>
      <c r="N55" s="65" t="e">
        <f t="shared" si="15"/>
        <v>#VALUE!</v>
      </c>
      <c r="O55" s="65" t="e">
        <f t="shared" si="15"/>
        <v>#VALUE!</v>
      </c>
      <c r="P55" s="65" t="e">
        <f t="shared" si="15"/>
        <v>#VALUE!</v>
      </c>
      <c r="Q55" s="65" t="e">
        <f t="shared" si="15"/>
        <v>#VALUE!</v>
      </c>
    </row>
    <row r="56" spans="1:17" ht="12.75" customHeight="1" x14ac:dyDescent="0.2">
      <c r="A56" s="70" t="s">
        <v>82</v>
      </c>
      <c r="B56" s="99" t="s">
        <v>83</v>
      </c>
      <c r="C56" s="99"/>
      <c r="D56" s="65">
        <f>D49</f>
        <v>0</v>
      </c>
      <c r="E56" s="65">
        <f t="shared" ref="E56:Q56" si="17">E49</f>
        <v>0</v>
      </c>
      <c r="F56" s="65">
        <f t="shared" si="17"/>
        <v>0</v>
      </c>
      <c r="G56" s="65">
        <f t="shared" si="17"/>
        <v>0</v>
      </c>
      <c r="H56" s="65">
        <f t="shared" si="17"/>
        <v>0</v>
      </c>
      <c r="I56" s="65">
        <f t="shared" si="17"/>
        <v>0</v>
      </c>
      <c r="J56" s="65">
        <f t="shared" si="17"/>
        <v>0</v>
      </c>
      <c r="K56" s="65">
        <f t="shared" si="17"/>
        <v>0</v>
      </c>
      <c r="L56" s="65">
        <f t="shared" ref="L56:M56" si="18">L49</f>
        <v>0</v>
      </c>
      <c r="M56" s="65">
        <f t="shared" si="18"/>
        <v>0</v>
      </c>
      <c r="N56" s="65">
        <f t="shared" si="17"/>
        <v>0</v>
      </c>
      <c r="O56" s="65">
        <f t="shared" si="17"/>
        <v>0</v>
      </c>
      <c r="P56" s="65">
        <f t="shared" si="17"/>
        <v>0</v>
      </c>
      <c r="Q56" s="65">
        <f t="shared" si="17"/>
        <v>0</v>
      </c>
    </row>
    <row r="57" spans="1:17" s="11" customFormat="1" ht="12.75" customHeight="1" x14ac:dyDescent="0.2">
      <c r="A57" s="77"/>
      <c r="B57" s="97" t="s">
        <v>60</v>
      </c>
      <c r="C57" s="97"/>
      <c r="D57" s="73" t="e">
        <f>SUM(D54:D56)</f>
        <v>#VALUE!</v>
      </c>
      <c r="E57" s="73" t="e">
        <f t="shared" ref="E57:Q57" si="19">SUM(E54:E56)</f>
        <v>#VALUE!</v>
      </c>
      <c r="F57" s="73" t="e">
        <f t="shared" si="19"/>
        <v>#VALUE!</v>
      </c>
      <c r="G57" s="73" t="e">
        <f t="shared" si="19"/>
        <v>#VALUE!</v>
      </c>
      <c r="H57" s="73" t="e">
        <f t="shared" si="19"/>
        <v>#VALUE!</v>
      </c>
      <c r="I57" s="73" t="e">
        <f t="shared" si="19"/>
        <v>#VALUE!</v>
      </c>
      <c r="J57" s="73" t="e">
        <f t="shared" si="19"/>
        <v>#VALUE!</v>
      </c>
      <c r="K57" s="73" t="e">
        <f t="shared" si="19"/>
        <v>#VALUE!</v>
      </c>
      <c r="L57" s="73" t="e">
        <f t="shared" ref="L57:M57" si="20">SUM(L54:L56)</f>
        <v>#VALUE!</v>
      </c>
      <c r="M57" s="73" t="e">
        <f t="shared" si="20"/>
        <v>#VALUE!</v>
      </c>
      <c r="N57" s="73" t="e">
        <f t="shared" si="19"/>
        <v>#VALUE!</v>
      </c>
      <c r="O57" s="73" t="e">
        <f t="shared" si="19"/>
        <v>#VALUE!</v>
      </c>
      <c r="P57" s="73" t="e">
        <f t="shared" si="19"/>
        <v>#VALUE!</v>
      </c>
      <c r="Q57" s="73" t="e">
        <f t="shared" si="19"/>
        <v>#VALUE!</v>
      </c>
    </row>
    <row r="58" spans="1:17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11" t="s">
        <v>90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15">
        <v>3</v>
      </c>
      <c r="B60" s="15" t="s">
        <v>91</v>
      </c>
      <c r="C60" s="27" t="s">
        <v>65</v>
      </c>
      <c r="D60" s="15" t="s">
        <v>51</v>
      </c>
      <c r="E60" s="15" t="s">
        <v>51</v>
      </c>
      <c r="F60" s="15" t="s">
        <v>51</v>
      </c>
      <c r="G60" s="15" t="s">
        <v>51</v>
      </c>
      <c r="H60" s="15" t="s">
        <v>51</v>
      </c>
      <c r="I60" s="15" t="s">
        <v>51</v>
      </c>
      <c r="J60" s="15" t="s">
        <v>51</v>
      </c>
      <c r="K60" s="15" t="s">
        <v>51</v>
      </c>
      <c r="L60" s="15" t="s">
        <v>51</v>
      </c>
      <c r="M60" s="15" t="s">
        <v>51</v>
      </c>
      <c r="N60" s="15" t="s">
        <v>51</v>
      </c>
      <c r="O60" s="15" t="s">
        <v>51</v>
      </c>
      <c r="P60" s="15" t="s">
        <v>51</v>
      </c>
      <c r="Q60" s="15" t="s">
        <v>51</v>
      </c>
    </row>
    <row r="61" spans="1:17" x14ac:dyDescent="0.2">
      <c r="A61" s="76" t="s">
        <v>21</v>
      </c>
      <c r="B61" s="70" t="s">
        <v>92</v>
      </c>
      <c r="C61" s="68" t="s">
        <v>184</v>
      </c>
      <c r="D61" s="65" t="e">
        <f>$C61*(D$21+D$29+D$41)</f>
        <v>#VALUE!</v>
      </c>
      <c r="E61" s="65" t="e">
        <f t="shared" ref="E61:Q66" si="21">$C61*(E$21+E$29+E$41)</f>
        <v>#VALUE!</v>
      </c>
      <c r="F61" s="65" t="e">
        <f t="shared" si="21"/>
        <v>#VALUE!</v>
      </c>
      <c r="G61" s="65" t="e">
        <f t="shared" si="21"/>
        <v>#VALUE!</v>
      </c>
      <c r="H61" s="65" t="e">
        <f t="shared" si="21"/>
        <v>#VALUE!</v>
      </c>
      <c r="I61" s="65" t="e">
        <f t="shared" si="21"/>
        <v>#VALUE!</v>
      </c>
      <c r="J61" s="65" t="e">
        <f t="shared" si="21"/>
        <v>#VALUE!</v>
      </c>
      <c r="K61" s="65" t="e">
        <f t="shared" si="21"/>
        <v>#VALUE!</v>
      </c>
      <c r="L61" s="65" t="e">
        <f t="shared" si="21"/>
        <v>#VALUE!</v>
      </c>
      <c r="M61" s="65" t="e">
        <f t="shared" si="21"/>
        <v>#VALUE!</v>
      </c>
      <c r="N61" s="65" t="e">
        <f t="shared" si="21"/>
        <v>#VALUE!</v>
      </c>
      <c r="O61" s="65" t="e">
        <f t="shared" si="21"/>
        <v>#VALUE!</v>
      </c>
      <c r="P61" s="65" t="e">
        <f t="shared" si="21"/>
        <v>#VALUE!</v>
      </c>
      <c r="Q61" s="65" t="e">
        <f t="shared" si="21"/>
        <v>#VALUE!</v>
      </c>
    </row>
    <row r="62" spans="1:17" x14ac:dyDescent="0.2">
      <c r="A62" s="76" t="s">
        <v>23</v>
      </c>
      <c r="B62" s="70" t="s">
        <v>93</v>
      </c>
      <c r="C62" s="68" t="s">
        <v>184</v>
      </c>
      <c r="D62" s="65" t="e">
        <f t="shared" ref="D62:D66" si="22">$C62*(D$21+D$29+D$41)</f>
        <v>#VALUE!</v>
      </c>
      <c r="E62" s="65" t="e">
        <f t="shared" si="21"/>
        <v>#VALUE!</v>
      </c>
      <c r="F62" s="65" t="e">
        <f t="shared" si="21"/>
        <v>#VALUE!</v>
      </c>
      <c r="G62" s="65" t="e">
        <f t="shared" si="21"/>
        <v>#VALUE!</v>
      </c>
      <c r="H62" s="65" t="e">
        <f t="shared" si="21"/>
        <v>#VALUE!</v>
      </c>
      <c r="I62" s="65" t="e">
        <f t="shared" si="21"/>
        <v>#VALUE!</v>
      </c>
      <c r="J62" s="65" t="e">
        <f t="shared" si="21"/>
        <v>#VALUE!</v>
      </c>
      <c r="K62" s="65" t="e">
        <f t="shared" si="21"/>
        <v>#VALUE!</v>
      </c>
      <c r="L62" s="65" t="e">
        <f t="shared" si="21"/>
        <v>#VALUE!</v>
      </c>
      <c r="M62" s="65" t="e">
        <f t="shared" si="21"/>
        <v>#VALUE!</v>
      </c>
      <c r="N62" s="65" t="e">
        <f t="shared" si="21"/>
        <v>#VALUE!</v>
      </c>
      <c r="O62" s="65" t="e">
        <f t="shared" si="21"/>
        <v>#VALUE!</v>
      </c>
      <c r="P62" s="65" t="e">
        <f t="shared" si="21"/>
        <v>#VALUE!</v>
      </c>
      <c r="Q62" s="65" t="e">
        <f t="shared" si="21"/>
        <v>#VALUE!</v>
      </c>
    </row>
    <row r="63" spans="1:17" x14ac:dyDescent="0.2">
      <c r="A63" s="76" t="s">
        <v>26</v>
      </c>
      <c r="B63" s="70" t="s">
        <v>94</v>
      </c>
      <c r="C63" s="68" t="s">
        <v>184</v>
      </c>
      <c r="D63" s="65" t="e">
        <f t="shared" si="22"/>
        <v>#VALUE!</v>
      </c>
      <c r="E63" s="65" t="e">
        <f t="shared" si="21"/>
        <v>#VALUE!</v>
      </c>
      <c r="F63" s="65" t="e">
        <f t="shared" si="21"/>
        <v>#VALUE!</v>
      </c>
      <c r="G63" s="65" t="e">
        <f t="shared" si="21"/>
        <v>#VALUE!</v>
      </c>
      <c r="H63" s="65" t="e">
        <f t="shared" si="21"/>
        <v>#VALUE!</v>
      </c>
      <c r="I63" s="65" t="e">
        <f t="shared" si="21"/>
        <v>#VALUE!</v>
      </c>
      <c r="J63" s="65" t="e">
        <f t="shared" si="21"/>
        <v>#VALUE!</v>
      </c>
      <c r="K63" s="65" t="e">
        <f t="shared" si="21"/>
        <v>#VALUE!</v>
      </c>
      <c r="L63" s="65" t="e">
        <f t="shared" si="21"/>
        <v>#VALUE!</v>
      </c>
      <c r="M63" s="65" t="e">
        <f t="shared" si="21"/>
        <v>#VALUE!</v>
      </c>
      <c r="N63" s="65" t="e">
        <f t="shared" si="21"/>
        <v>#VALUE!</v>
      </c>
      <c r="O63" s="65" t="e">
        <f t="shared" si="21"/>
        <v>#VALUE!</v>
      </c>
      <c r="P63" s="65" t="e">
        <f t="shared" si="21"/>
        <v>#VALUE!</v>
      </c>
      <c r="Q63" s="65" t="e">
        <f t="shared" si="21"/>
        <v>#VALUE!</v>
      </c>
    </row>
    <row r="64" spans="1:17" x14ac:dyDescent="0.2">
      <c r="A64" s="76" t="s">
        <v>28</v>
      </c>
      <c r="B64" s="70" t="s">
        <v>95</v>
      </c>
      <c r="C64" s="68" t="s">
        <v>184</v>
      </c>
      <c r="D64" s="65" t="e">
        <f t="shared" si="22"/>
        <v>#VALUE!</v>
      </c>
      <c r="E64" s="65" t="e">
        <f t="shared" si="21"/>
        <v>#VALUE!</v>
      </c>
      <c r="F64" s="65" t="e">
        <f t="shared" si="21"/>
        <v>#VALUE!</v>
      </c>
      <c r="G64" s="65" t="e">
        <f t="shared" si="21"/>
        <v>#VALUE!</v>
      </c>
      <c r="H64" s="65" t="e">
        <f t="shared" si="21"/>
        <v>#VALUE!</v>
      </c>
      <c r="I64" s="65" t="e">
        <f t="shared" si="21"/>
        <v>#VALUE!</v>
      </c>
      <c r="J64" s="65" t="e">
        <f t="shared" si="21"/>
        <v>#VALUE!</v>
      </c>
      <c r="K64" s="65" t="e">
        <f t="shared" si="21"/>
        <v>#VALUE!</v>
      </c>
      <c r="L64" s="65" t="e">
        <f t="shared" si="21"/>
        <v>#VALUE!</v>
      </c>
      <c r="M64" s="65" t="e">
        <f t="shared" si="21"/>
        <v>#VALUE!</v>
      </c>
      <c r="N64" s="65" t="e">
        <f t="shared" si="21"/>
        <v>#VALUE!</v>
      </c>
      <c r="O64" s="65" t="e">
        <f t="shared" si="21"/>
        <v>#VALUE!</v>
      </c>
      <c r="P64" s="65" t="e">
        <f t="shared" si="21"/>
        <v>#VALUE!</v>
      </c>
      <c r="Q64" s="65" t="e">
        <f t="shared" si="21"/>
        <v>#VALUE!</v>
      </c>
    </row>
    <row r="65" spans="1:17" x14ac:dyDescent="0.2">
      <c r="A65" s="76" t="s">
        <v>56</v>
      </c>
      <c r="B65" s="70" t="s">
        <v>96</v>
      </c>
      <c r="C65" s="68" t="s">
        <v>184</v>
      </c>
      <c r="D65" s="65" t="e">
        <f t="shared" si="22"/>
        <v>#VALUE!</v>
      </c>
      <c r="E65" s="65" t="e">
        <f t="shared" si="21"/>
        <v>#VALUE!</v>
      </c>
      <c r="F65" s="65" t="e">
        <f t="shared" si="21"/>
        <v>#VALUE!</v>
      </c>
      <c r="G65" s="65" t="e">
        <f t="shared" si="21"/>
        <v>#VALUE!</v>
      </c>
      <c r="H65" s="65" t="e">
        <f t="shared" si="21"/>
        <v>#VALUE!</v>
      </c>
      <c r="I65" s="65" t="e">
        <f t="shared" si="21"/>
        <v>#VALUE!</v>
      </c>
      <c r="J65" s="65" t="e">
        <f t="shared" si="21"/>
        <v>#VALUE!</v>
      </c>
      <c r="K65" s="65" t="e">
        <f t="shared" si="21"/>
        <v>#VALUE!</v>
      </c>
      <c r="L65" s="65" t="e">
        <f t="shared" si="21"/>
        <v>#VALUE!</v>
      </c>
      <c r="M65" s="65" t="e">
        <f t="shared" si="21"/>
        <v>#VALUE!</v>
      </c>
      <c r="N65" s="65" t="e">
        <f t="shared" si="21"/>
        <v>#VALUE!</v>
      </c>
      <c r="O65" s="65" t="e">
        <f t="shared" si="21"/>
        <v>#VALUE!</v>
      </c>
      <c r="P65" s="65" t="e">
        <f t="shared" si="21"/>
        <v>#VALUE!</v>
      </c>
      <c r="Q65" s="65" t="e">
        <f>$C65*(Q$21+Q$29+Q$41)</f>
        <v>#VALUE!</v>
      </c>
    </row>
    <row r="66" spans="1:17" x14ac:dyDescent="0.2">
      <c r="A66" s="76" t="s">
        <v>58</v>
      </c>
      <c r="B66" s="70" t="s">
        <v>97</v>
      </c>
      <c r="C66" s="68" t="s">
        <v>184</v>
      </c>
      <c r="D66" s="65" t="e">
        <f t="shared" si="22"/>
        <v>#VALUE!</v>
      </c>
      <c r="E66" s="65" t="e">
        <f t="shared" si="21"/>
        <v>#VALUE!</v>
      </c>
      <c r="F66" s="65" t="e">
        <f t="shared" si="21"/>
        <v>#VALUE!</v>
      </c>
      <c r="G66" s="65" t="e">
        <f t="shared" si="21"/>
        <v>#VALUE!</v>
      </c>
      <c r="H66" s="65" t="e">
        <f t="shared" si="21"/>
        <v>#VALUE!</v>
      </c>
      <c r="I66" s="65" t="e">
        <f t="shared" si="21"/>
        <v>#VALUE!</v>
      </c>
      <c r="J66" s="65" t="e">
        <f t="shared" si="21"/>
        <v>#VALUE!</v>
      </c>
      <c r="K66" s="65" t="e">
        <f t="shared" si="21"/>
        <v>#VALUE!</v>
      </c>
      <c r="L66" s="65" t="e">
        <f t="shared" si="21"/>
        <v>#VALUE!</v>
      </c>
      <c r="M66" s="65" t="e">
        <f t="shared" si="21"/>
        <v>#VALUE!</v>
      </c>
      <c r="N66" s="65" t="e">
        <f t="shared" si="21"/>
        <v>#VALUE!</v>
      </c>
      <c r="O66" s="65" t="e">
        <f t="shared" si="21"/>
        <v>#VALUE!</v>
      </c>
      <c r="P66" s="65" t="e">
        <f t="shared" si="21"/>
        <v>#VALUE!</v>
      </c>
      <c r="Q66" s="65" t="e">
        <f t="shared" si="21"/>
        <v>#VALUE!</v>
      </c>
    </row>
    <row r="67" spans="1:17" s="11" customFormat="1" ht="12.75" customHeight="1" x14ac:dyDescent="0.2">
      <c r="A67" s="97" t="s">
        <v>60</v>
      </c>
      <c r="B67" s="97"/>
      <c r="C67" s="74">
        <f>SUM(C61:C66)</f>
        <v>0</v>
      </c>
      <c r="D67" s="73" t="e">
        <f>SUM(D61:D66)</f>
        <v>#VALUE!</v>
      </c>
      <c r="E67" s="73" t="e">
        <f t="shared" ref="E67:Q67" si="23">SUM(E61:E66)</f>
        <v>#VALUE!</v>
      </c>
      <c r="F67" s="73" t="e">
        <f t="shared" si="23"/>
        <v>#VALUE!</v>
      </c>
      <c r="G67" s="73" t="e">
        <f>SUM(G61:G66)</f>
        <v>#VALUE!</v>
      </c>
      <c r="H67" s="73" t="e">
        <f t="shared" si="23"/>
        <v>#VALUE!</v>
      </c>
      <c r="I67" s="73" t="e">
        <f t="shared" si="23"/>
        <v>#VALUE!</v>
      </c>
      <c r="J67" s="73" t="e">
        <f t="shared" si="23"/>
        <v>#VALUE!</v>
      </c>
      <c r="K67" s="73" t="e">
        <f t="shared" si="23"/>
        <v>#VALUE!</v>
      </c>
      <c r="L67" s="73" t="e">
        <f t="shared" ref="L67:M67" si="24">SUM(L61:L66)</f>
        <v>#VALUE!</v>
      </c>
      <c r="M67" s="73" t="e">
        <f t="shared" si="24"/>
        <v>#VALUE!</v>
      </c>
      <c r="N67" s="73" t="e">
        <f t="shared" si="23"/>
        <v>#VALUE!</v>
      </c>
      <c r="O67" s="73" t="e">
        <f t="shared" si="23"/>
        <v>#VALUE!</v>
      </c>
      <c r="P67" s="73" t="e">
        <f t="shared" si="23"/>
        <v>#VALUE!</v>
      </c>
      <c r="Q67" s="73" t="e">
        <f t="shared" si="23"/>
        <v>#VALUE!</v>
      </c>
    </row>
    <row r="68" spans="1:17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12" t="s">
        <v>98</v>
      </c>
    </row>
    <row r="70" spans="1:17" x14ac:dyDescent="0.2">
      <c r="A70" s="15" t="s">
        <v>99</v>
      </c>
      <c r="B70" s="15" t="s">
        <v>100</v>
      </c>
      <c r="C70" s="22" t="s">
        <v>65</v>
      </c>
      <c r="D70" s="22" t="s">
        <v>51</v>
      </c>
      <c r="E70" s="22" t="s">
        <v>51</v>
      </c>
      <c r="F70" s="22" t="s">
        <v>51</v>
      </c>
      <c r="G70" s="22" t="s">
        <v>51</v>
      </c>
      <c r="H70" s="22" t="s">
        <v>51</v>
      </c>
      <c r="I70" s="22" t="s">
        <v>51</v>
      </c>
      <c r="J70" s="22" t="s">
        <v>51</v>
      </c>
      <c r="K70" s="22" t="s">
        <v>51</v>
      </c>
      <c r="L70" s="22" t="s">
        <v>51</v>
      </c>
      <c r="M70" s="22" t="s">
        <v>51</v>
      </c>
      <c r="N70" s="22" t="s">
        <v>51</v>
      </c>
      <c r="O70" s="22" t="s">
        <v>51</v>
      </c>
      <c r="P70" s="22" t="s">
        <v>51</v>
      </c>
      <c r="Q70" s="22" t="s">
        <v>51</v>
      </c>
    </row>
    <row r="71" spans="1:17" x14ac:dyDescent="0.2">
      <c r="A71" s="76" t="s">
        <v>21</v>
      </c>
      <c r="B71" s="70" t="s">
        <v>101</v>
      </c>
      <c r="C71" s="68" t="s">
        <v>184</v>
      </c>
      <c r="D71" s="65" t="e">
        <f>$C71*(D$21+D$29+D$41+D$49+D$67)</f>
        <v>#VALUE!</v>
      </c>
      <c r="E71" s="65" t="e">
        <f t="shared" ref="E71:Q76" si="25">$C71*(E$21+E$29+E$41+E$49+E$67)</f>
        <v>#VALUE!</v>
      </c>
      <c r="F71" s="65" t="e">
        <f t="shared" si="25"/>
        <v>#VALUE!</v>
      </c>
      <c r="G71" s="65" t="e">
        <f t="shared" si="25"/>
        <v>#VALUE!</v>
      </c>
      <c r="H71" s="65" t="e">
        <f t="shared" si="25"/>
        <v>#VALUE!</v>
      </c>
      <c r="I71" s="65" t="e">
        <f t="shared" si="25"/>
        <v>#VALUE!</v>
      </c>
      <c r="J71" s="65" t="e">
        <f t="shared" si="25"/>
        <v>#VALUE!</v>
      </c>
      <c r="K71" s="65" t="e">
        <f t="shared" si="25"/>
        <v>#VALUE!</v>
      </c>
      <c r="L71" s="65" t="e">
        <f t="shared" si="25"/>
        <v>#VALUE!</v>
      </c>
      <c r="M71" s="65" t="e">
        <f t="shared" si="25"/>
        <v>#VALUE!</v>
      </c>
      <c r="N71" s="65" t="e">
        <f t="shared" si="25"/>
        <v>#VALUE!</v>
      </c>
      <c r="O71" s="65" t="e">
        <f t="shared" si="25"/>
        <v>#VALUE!</v>
      </c>
      <c r="P71" s="65" t="e">
        <f t="shared" si="25"/>
        <v>#VALUE!</v>
      </c>
      <c r="Q71" s="65" t="e">
        <f t="shared" si="25"/>
        <v>#VALUE!</v>
      </c>
    </row>
    <row r="72" spans="1:17" x14ac:dyDescent="0.2">
      <c r="A72" s="76" t="s">
        <v>23</v>
      </c>
      <c r="B72" s="70" t="s">
        <v>102</v>
      </c>
      <c r="C72" s="68" t="s">
        <v>184</v>
      </c>
      <c r="D72" s="65" t="e">
        <f t="shared" ref="D72:D76" si="26">$C72*(D$21+D$29+D$41+D$49+D$67)</f>
        <v>#VALUE!</v>
      </c>
      <c r="E72" s="65" t="e">
        <f t="shared" si="25"/>
        <v>#VALUE!</v>
      </c>
      <c r="F72" s="65" t="e">
        <f t="shared" si="25"/>
        <v>#VALUE!</v>
      </c>
      <c r="G72" s="65" t="e">
        <f t="shared" si="25"/>
        <v>#VALUE!</v>
      </c>
      <c r="H72" s="65" t="e">
        <f t="shared" si="25"/>
        <v>#VALUE!</v>
      </c>
      <c r="I72" s="65" t="e">
        <f t="shared" si="25"/>
        <v>#VALUE!</v>
      </c>
      <c r="J72" s="65" t="e">
        <f t="shared" si="25"/>
        <v>#VALUE!</v>
      </c>
      <c r="K72" s="65" t="e">
        <f t="shared" si="25"/>
        <v>#VALUE!</v>
      </c>
      <c r="L72" s="65" t="e">
        <f t="shared" si="25"/>
        <v>#VALUE!</v>
      </c>
      <c r="M72" s="65" t="e">
        <f t="shared" si="25"/>
        <v>#VALUE!</v>
      </c>
      <c r="N72" s="65" t="e">
        <f t="shared" si="25"/>
        <v>#VALUE!</v>
      </c>
      <c r="O72" s="65" t="e">
        <f t="shared" si="25"/>
        <v>#VALUE!</v>
      </c>
      <c r="P72" s="65" t="e">
        <f t="shared" si="25"/>
        <v>#VALUE!</v>
      </c>
      <c r="Q72" s="65" t="e">
        <f t="shared" si="25"/>
        <v>#VALUE!</v>
      </c>
    </row>
    <row r="73" spans="1:17" x14ac:dyDescent="0.2">
      <c r="A73" s="76" t="s">
        <v>26</v>
      </c>
      <c r="B73" s="70" t="s">
        <v>103</v>
      </c>
      <c r="C73" s="68" t="s">
        <v>184</v>
      </c>
      <c r="D73" s="65" t="e">
        <f t="shared" si="26"/>
        <v>#VALUE!</v>
      </c>
      <c r="E73" s="65" t="e">
        <f t="shared" si="25"/>
        <v>#VALUE!</v>
      </c>
      <c r="F73" s="65" t="e">
        <f t="shared" si="25"/>
        <v>#VALUE!</v>
      </c>
      <c r="G73" s="65" t="e">
        <f t="shared" si="25"/>
        <v>#VALUE!</v>
      </c>
      <c r="H73" s="65" t="e">
        <f t="shared" si="25"/>
        <v>#VALUE!</v>
      </c>
      <c r="I73" s="65" t="e">
        <f t="shared" si="25"/>
        <v>#VALUE!</v>
      </c>
      <c r="J73" s="65" t="e">
        <f t="shared" si="25"/>
        <v>#VALUE!</v>
      </c>
      <c r="K73" s="65" t="e">
        <f t="shared" si="25"/>
        <v>#VALUE!</v>
      </c>
      <c r="L73" s="65" t="e">
        <f t="shared" si="25"/>
        <v>#VALUE!</v>
      </c>
      <c r="M73" s="65" t="e">
        <f t="shared" si="25"/>
        <v>#VALUE!</v>
      </c>
      <c r="N73" s="65" t="e">
        <f t="shared" si="25"/>
        <v>#VALUE!</v>
      </c>
      <c r="O73" s="65" t="e">
        <f t="shared" si="25"/>
        <v>#VALUE!</v>
      </c>
      <c r="P73" s="65" t="e">
        <f t="shared" si="25"/>
        <v>#VALUE!</v>
      </c>
      <c r="Q73" s="65" t="e">
        <f>$C73*(Q$21+Q$29+Q$41+Q$49+Q$67)</f>
        <v>#VALUE!</v>
      </c>
    </row>
    <row r="74" spans="1:17" x14ac:dyDescent="0.2">
      <c r="A74" s="76" t="s">
        <v>28</v>
      </c>
      <c r="B74" s="70" t="s">
        <v>104</v>
      </c>
      <c r="C74" s="68" t="s">
        <v>184</v>
      </c>
      <c r="D74" s="65" t="e">
        <f t="shared" si="26"/>
        <v>#VALUE!</v>
      </c>
      <c r="E74" s="65" t="e">
        <f t="shared" si="25"/>
        <v>#VALUE!</v>
      </c>
      <c r="F74" s="65" t="e">
        <f t="shared" si="25"/>
        <v>#VALUE!</v>
      </c>
      <c r="G74" s="65" t="e">
        <f t="shared" si="25"/>
        <v>#VALUE!</v>
      </c>
      <c r="H74" s="65" t="e">
        <f t="shared" si="25"/>
        <v>#VALUE!</v>
      </c>
      <c r="I74" s="65" t="e">
        <f t="shared" si="25"/>
        <v>#VALUE!</v>
      </c>
      <c r="J74" s="65" t="e">
        <f t="shared" si="25"/>
        <v>#VALUE!</v>
      </c>
      <c r="K74" s="65" t="e">
        <f t="shared" si="25"/>
        <v>#VALUE!</v>
      </c>
      <c r="L74" s="65" t="e">
        <f t="shared" si="25"/>
        <v>#VALUE!</v>
      </c>
      <c r="M74" s="65" t="e">
        <f t="shared" si="25"/>
        <v>#VALUE!</v>
      </c>
      <c r="N74" s="65" t="e">
        <f t="shared" si="25"/>
        <v>#VALUE!</v>
      </c>
      <c r="O74" s="65" t="e">
        <f t="shared" si="25"/>
        <v>#VALUE!</v>
      </c>
      <c r="P74" s="65" t="e">
        <f t="shared" si="25"/>
        <v>#VALUE!</v>
      </c>
      <c r="Q74" s="65" t="e">
        <f t="shared" si="25"/>
        <v>#VALUE!</v>
      </c>
    </row>
    <row r="75" spans="1:17" x14ac:dyDescent="0.2">
      <c r="A75" s="76" t="s">
        <v>56</v>
      </c>
      <c r="B75" s="70" t="s">
        <v>105</v>
      </c>
      <c r="C75" s="68" t="s">
        <v>184</v>
      </c>
      <c r="D75" s="65" t="e">
        <f t="shared" si="26"/>
        <v>#VALUE!</v>
      </c>
      <c r="E75" s="65" t="e">
        <f t="shared" si="25"/>
        <v>#VALUE!</v>
      </c>
      <c r="F75" s="65" t="e">
        <f t="shared" si="25"/>
        <v>#VALUE!</v>
      </c>
      <c r="G75" s="65" t="e">
        <f t="shared" si="25"/>
        <v>#VALUE!</v>
      </c>
      <c r="H75" s="65" t="e">
        <f t="shared" si="25"/>
        <v>#VALUE!</v>
      </c>
      <c r="I75" s="65" t="e">
        <f t="shared" si="25"/>
        <v>#VALUE!</v>
      </c>
      <c r="J75" s="65" t="e">
        <f t="shared" si="25"/>
        <v>#VALUE!</v>
      </c>
      <c r="K75" s="65" t="e">
        <f t="shared" si="25"/>
        <v>#VALUE!</v>
      </c>
      <c r="L75" s="65" t="e">
        <f t="shared" si="25"/>
        <v>#VALUE!</v>
      </c>
      <c r="M75" s="65" t="e">
        <f t="shared" si="25"/>
        <v>#VALUE!</v>
      </c>
      <c r="N75" s="65" t="e">
        <f t="shared" si="25"/>
        <v>#VALUE!</v>
      </c>
      <c r="O75" s="65" t="e">
        <f t="shared" si="25"/>
        <v>#VALUE!</v>
      </c>
      <c r="P75" s="65" t="e">
        <f t="shared" si="25"/>
        <v>#VALUE!</v>
      </c>
      <c r="Q75" s="65" t="e">
        <f t="shared" si="25"/>
        <v>#VALUE!</v>
      </c>
    </row>
    <row r="76" spans="1:17" x14ac:dyDescent="0.2">
      <c r="A76" s="76" t="s">
        <v>58</v>
      </c>
      <c r="B76" s="70" t="s">
        <v>106</v>
      </c>
      <c r="C76" s="68" t="s">
        <v>184</v>
      </c>
      <c r="D76" s="65" t="e">
        <f t="shared" si="26"/>
        <v>#VALUE!</v>
      </c>
      <c r="E76" s="65" t="e">
        <f t="shared" si="25"/>
        <v>#VALUE!</v>
      </c>
      <c r="F76" s="65" t="e">
        <f t="shared" si="25"/>
        <v>#VALUE!</v>
      </c>
      <c r="G76" s="65" t="e">
        <f t="shared" si="25"/>
        <v>#VALUE!</v>
      </c>
      <c r="H76" s="65" t="e">
        <f t="shared" si="25"/>
        <v>#VALUE!</v>
      </c>
      <c r="I76" s="65" t="e">
        <f t="shared" si="25"/>
        <v>#VALUE!</v>
      </c>
      <c r="J76" s="65" t="e">
        <f t="shared" si="25"/>
        <v>#VALUE!</v>
      </c>
      <c r="K76" s="65" t="e">
        <f t="shared" si="25"/>
        <v>#VALUE!</v>
      </c>
      <c r="L76" s="65" t="e">
        <f t="shared" si="25"/>
        <v>#VALUE!</v>
      </c>
      <c r="M76" s="65" t="e">
        <f t="shared" si="25"/>
        <v>#VALUE!</v>
      </c>
      <c r="N76" s="65" t="e">
        <f t="shared" si="25"/>
        <v>#VALUE!</v>
      </c>
      <c r="O76" s="65" t="e">
        <f t="shared" si="25"/>
        <v>#VALUE!</v>
      </c>
      <c r="P76" s="65" t="e">
        <f t="shared" si="25"/>
        <v>#VALUE!</v>
      </c>
      <c r="Q76" s="65" t="e">
        <f t="shared" si="25"/>
        <v>#VALUE!</v>
      </c>
    </row>
    <row r="77" spans="1:17" s="11" customFormat="1" ht="12.75" customHeight="1" x14ac:dyDescent="0.2">
      <c r="A77" s="97" t="s">
        <v>60</v>
      </c>
      <c r="B77" s="97"/>
      <c r="C77" s="71">
        <f>SUM(C71:C76)</f>
        <v>0</v>
      </c>
      <c r="D77" s="73" t="e">
        <f>SUM(D71:D76)</f>
        <v>#VALUE!</v>
      </c>
      <c r="E77" s="73" t="e">
        <f t="shared" ref="E77:Q77" si="27">SUM(E71:E76)</f>
        <v>#VALUE!</v>
      </c>
      <c r="F77" s="73" t="e">
        <f t="shared" si="27"/>
        <v>#VALUE!</v>
      </c>
      <c r="G77" s="73" t="e">
        <f t="shared" si="27"/>
        <v>#VALUE!</v>
      </c>
      <c r="H77" s="73" t="e">
        <f t="shared" si="27"/>
        <v>#VALUE!</v>
      </c>
      <c r="I77" s="73" t="e">
        <f t="shared" si="27"/>
        <v>#VALUE!</v>
      </c>
      <c r="J77" s="73" t="e">
        <f t="shared" si="27"/>
        <v>#VALUE!</v>
      </c>
      <c r="K77" s="73" t="e">
        <f t="shared" ref="K77" si="28">SUM(K71:K76)</f>
        <v>#VALUE!</v>
      </c>
      <c r="L77" s="73" t="e">
        <f t="shared" ref="L77" si="29">SUM(L71:L76)</f>
        <v>#VALUE!</v>
      </c>
      <c r="M77" s="73" t="e">
        <f t="shared" si="27"/>
        <v>#VALUE!</v>
      </c>
      <c r="N77" s="73" t="e">
        <f t="shared" si="27"/>
        <v>#VALUE!</v>
      </c>
      <c r="O77" s="73" t="e">
        <f t="shared" si="27"/>
        <v>#VALUE!</v>
      </c>
      <c r="P77" s="73" t="e">
        <f t="shared" si="27"/>
        <v>#VALUE!</v>
      </c>
      <c r="Q77" s="73" t="e">
        <f t="shared" si="27"/>
        <v>#VALUE!</v>
      </c>
    </row>
    <row r="78" spans="1:17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11" t="s">
        <v>107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15" t="s">
        <v>108</v>
      </c>
      <c r="B80" s="15" t="s">
        <v>109</v>
      </c>
      <c r="C80" s="27" t="s">
        <v>65</v>
      </c>
      <c r="D80" s="15" t="s">
        <v>51</v>
      </c>
      <c r="E80" s="15" t="s">
        <v>51</v>
      </c>
      <c r="F80" s="15" t="s">
        <v>51</v>
      </c>
      <c r="G80" s="15" t="s">
        <v>51</v>
      </c>
      <c r="H80" s="15" t="s">
        <v>51</v>
      </c>
      <c r="I80" s="15" t="s">
        <v>51</v>
      </c>
      <c r="J80" s="15" t="s">
        <v>51</v>
      </c>
      <c r="K80" s="15" t="s">
        <v>51</v>
      </c>
      <c r="L80" s="15" t="s">
        <v>51</v>
      </c>
      <c r="M80" s="15" t="s">
        <v>51</v>
      </c>
      <c r="N80" s="15" t="s">
        <v>51</v>
      </c>
      <c r="O80" s="15" t="s">
        <v>51</v>
      </c>
      <c r="P80" s="15" t="s">
        <v>51</v>
      </c>
      <c r="Q80" s="15" t="s">
        <v>51</v>
      </c>
    </row>
    <row r="81" spans="1:17" x14ac:dyDescent="0.2">
      <c r="A81" s="16" t="s">
        <v>21</v>
      </c>
      <c r="B81" s="2" t="s">
        <v>110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ht="12.75" customHeight="1" x14ac:dyDescent="0.2">
      <c r="A82" s="98" t="s">
        <v>60</v>
      </c>
      <c r="B82" s="98"/>
      <c r="C82" s="98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11" t="s">
        <v>111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12.75" customHeight="1" x14ac:dyDescent="0.2">
      <c r="A85" s="15">
        <v>4</v>
      </c>
      <c r="B85" s="98" t="s">
        <v>112</v>
      </c>
      <c r="C85" s="98"/>
      <c r="D85" s="15" t="s">
        <v>51</v>
      </c>
      <c r="E85" s="15" t="s">
        <v>51</v>
      </c>
      <c r="F85" s="15" t="s">
        <v>51</v>
      </c>
      <c r="G85" s="15" t="s">
        <v>51</v>
      </c>
      <c r="H85" s="15" t="s">
        <v>51</v>
      </c>
      <c r="I85" s="15" t="s">
        <v>51</v>
      </c>
      <c r="J85" s="15" t="s">
        <v>51</v>
      </c>
      <c r="K85" s="15" t="s">
        <v>51</v>
      </c>
      <c r="L85" s="15" t="s">
        <v>51</v>
      </c>
      <c r="M85" s="15" t="s">
        <v>51</v>
      </c>
      <c r="N85" s="15" t="s">
        <v>51</v>
      </c>
      <c r="O85" s="15" t="s">
        <v>51</v>
      </c>
      <c r="P85" s="15" t="s">
        <v>51</v>
      </c>
      <c r="Q85" s="15" t="s">
        <v>51</v>
      </c>
    </row>
    <row r="86" spans="1:17" ht="12.75" customHeight="1" x14ac:dyDescent="0.2">
      <c r="A86" s="70" t="s">
        <v>99</v>
      </c>
      <c r="B86" s="99" t="s">
        <v>100</v>
      </c>
      <c r="C86" s="99"/>
      <c r="D86" s="65" t="e">
        <f t="shared" ref="D86:Q86" si="30">D77</f>
        <v>#VALUE!</v>
      </c>
      <c r="E86" s="65" t="e">
        <f t="shared" si="30"/>
        <v>#VALUE!</v>
      </c>
      <c r="F86" s="65" t="e">
        <f t="shared" si="30"/>
        <v>#VALUE!</v>
      </c>
      <c r="G86" s="65" t="e">
        <f t="shared" si="30"/>
        <v>#VALUE!</v>
      </c>
      <c r="H86" s="65" t="e">
        <f t="shared" si="30"/>
        <v>#VALUE!</v>
      </c>
      <c r="I86" s="65" t="e">
        <f t="shared" si="30"/>
        <v>#VALUE!</v>
      </c>
      <c r="J86" s="65" t="e">
        <f t="shared" si="30"/>
        <v>#VALUE!</v>
      </c>
      <c r="K86" s="65" t="e">
        <f t="shared" si="30"/>
        <v>#VALUE!</v>
      </c>
      <c r="L86" s="65" t="e">
        <f t="shared" ref="L86:M86" si="31">L77</f>
        <v>#VALUE!</v>
      </c>
      <c r="M86" s="65" t="e">
        <f t="shared" si="31"/>
        <v>#VALUE!</v>
      </c>
      <c r="N86" s="65" t="e">
        <f t="shared" si="30"/>
        <v>#VALUE!</v>
      </c>
      <c r="O86" s="65" t="e">
        <f t="shared" si="30"/>
        <v>#VALUE!</v>
      </c>
      <c r="P86" s="65" t="e">
        <f t="shared" si="30"/>
        <v>#VALUE!</v>
      </c>
      <c r="Q86" s="65" t="e">
        <f t="shared" si="30"/>
        <v>#VALUE!</v>
      </c>
    </row>
    <row r="87" spans="1:17" ht="12.75" customHeight="1" x14ac:dyDescent="0.2">
      <c r="A87" s="2" t="s">
        <v>108</v>
      </c>
      <c r="B87" s="101" t="s">
        <v>109</v>
      </c>
      <c r="C87" s="10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ht="12.75" customHeight="1" x14ac:dyDescent="0.2">
      <c r="A88" s="70"/>
      <c r="B88" s="97" t="s">
        <v>60</v>
      </c>
      <c r="C88" s="97"/>
      <c r="D88" s="65" t="e">
        <f>SUM(D86:D87)</f>
        <v>#VALUE!</v>
      </c>
      <c r="E88" s="65" t="e">
        <f t="shared" ref="E88:Q88" si="32">SUM(E86:E87)</f>
        <v>#VALUE!</v>
      </c>
      <c r="F88" s="65" t="e">
        <f t="shared" si="32"/>
        <v>#VALUE!</v>
      </c>
      <c r="G88" s="65" t="e">
        <f t="shared" si="32"/>
        <v>#VALUE!</v>
      </c>
      <c r="H88" s="65" t="e">
        <f t="shared" si="32"/>
        <v>#VALUE!</v>
      </c>
      <c r="I88" s="65" t="e">
        <f t="shared" si="32"/>
        <v>#VALUE!</v>
      </c>
      <c r="J88" s="65" t="e">
        <f t="shared" si="32"/>
        <v>#VALUE!</v>
      </c>
      <c r="K88" s="65" t="e">
        <f t="shared" si="32"/>
        <v>#VALUE!</v>
      </c>
      <c r="L88" s="65" t="e">
        <f t="shared" ref="L88:M88" si="33">SUM(L86:L87)</f>
        <v>#VALUE!</v>
      </c>
      <c r="M88" s="65" t="e">
        <f t="shared" si="33"/>
        <v>#VALUE!</v>
      </c>
      <c r="N88" s="65" t="e">
        <f t="shared" si="32"/>
        <v>#VALUE!</v>
      </c>
      <c r="O88" s="65" t="e">
        <f t="shared" si="32"/>
        <v>#VALUE!</v>
      </c>
      <c r="P88" s="65" t="e">
        <f t="shared" si="32"/>
        <v>#VALUE!</v>
      </c>
      <c r="Q88" s="65" t="e">
        <f t="shared" si="32"/>
        <v>#VALUE!</v>
      </c>
    </row>
    <row r="90" spans="1:17" x14ac:dyDescent="0.2">
      <c r="A90" s="12" t="s">
        <v>113</v>
      </c>
    </row>
    <row r="91" spans="1:17" ht="12.75" customHeight="1" x14ac:dyDescent="0.2">
      <c r="A91" s="15">
        <v>5</v>
      </c>
      <c r="B91" s="98" t="s">
        <v>114</v>
      </c>
      <c r="C91" s="98"/>
      <c r="D91" s="15" t="s">
        <v>51</v>
      </c>
      <c r="E91" s="15" t="s">
        <v>51</v>
      </c>
      <c r="F91" s="15" t="s">
        <v>51</v>
      </c>
      <c r="G91" s="15" t="s">
        <v>51</v>
      </c>
      <c r="H91" s="15" t="s">
        <v>51</v>
      </c>
      <c r="I91" s="15" t="s">
        <v>51</v>
      </c>
      <c r="J91" s="15" t="s">
        <v>51</v>
      </c>
      <c r="K91" s="15" t="s">
        <v>51</v>
      </c>
      <c r="L91" s="15" t="s">
        <v>51</v>
      </c>
      <c r="M91" s="15" t="s">
        <v>51</v>
      </c>
      <c r="N91" s="15" t="s">
        <v>51</v>
      </c>
      <c r="O91" s="15" t="s">
        <v>51</v>
      </c>
      <c r="P91" s="15" t="s">
        <v>51</v>
      </c>
      <c r="Q91" s="15" t="s">
        <v>51</v>
      </c>
    </row>
    <row r="92" spans="1:17" ht="12.75" customHeight="1" x14ac:dyDescent="0.2">
      <c r="A92" s="76" t="s">
        <v>21</v>
      </c>
      <c r="B92" s="99" t="s">
        <v>115</v>
      </c>
      <c r="C92" s="99"/>
      <c r="D92" s="65" t="e">
        <f>'Módulo 5 - Insumos Diversos'!H8</f>
        <v>#VALUE!</v>
      </c>
      <c r="E92" s="65" t="e">
        <f t="shared" ref="E92:Q92" si="34">$D$92</f>
        <v>#VALUE!</v>
      </c>
      <c r="F92" s="65" t="e">
        <f t="shared" si="34"/>
        <v>#VALUE!</v>
      </c>
      <c r="G92" s="65" t="e">
        <f t="shared" si="34"/>
        <v>#VALUE!</v>
      </c>
      <c r="H92" s="65" t="e">
        <f t="shared" si="34"/>
        <v>#VALUE!</v>
      </c>
      <c r="I92" s="65" t="e">
        <f t="shared" si="34"/>
        <v>#VALUE!</v>
      </c>
      <c r="J92" s="65" t="e">
        <f t="shared" si="34"/>
        <v>#VALUE!</v>
      </c>
      <c r="K92" s="65" t="e">
        <f t="shared" si="34"/>
        <v>#VALUE!</v>
      </c>
      <c r="L92" s="65" t="e">
        <f t="shared" si="34"/>
        <v>#VALUE!</v>
      </c>
      <c r="M92" s="65" t="e">
        <f t="shared" si="34"/>
        <v>#VALUE!</v>
      </c>
      <c r="N92" s="65" t="e">
        <f t="shared" si="34"/>
        <v>#VALUE!</v>
      </c>
      <c r="O92" s="65" t="e">
        <f t="shared" si="34"/>
        <v>#VALUE!</v>
      </c>
      <c r="P92" s="65" t="e">
        <f t="shared" si="34"/>
        <v>#VALUE!</v>
      </c>
      <c r="Q92" s="65" t="e">
        <f t="shared" si="34"/>
        <v>#VALUE!</v>
      </c>
    </row>
    <row r="93" spans="1:17" ht="12.75" customHeight="1" x14ac:dyDescent="0.2">
      <c r="A93" s="76" t="s">
        <v>23</v>
      </c>
      <c r="B93" s="99" t="s">
        <v>116</v>
      </c>
      <c r="C93" s="99"/>
      <c r="D93" s="65" t="e">
        <f>'Módulo 5 - Insumos Diversos'!H17</f>
        <v>#VALUE!</v>
      </c>
      <c r="E93" s="65" t="e">
        <f t="shared" ref="E93:Q93" si="35">$D$93</f>
        <v>#VALUE!</v>
      </c>
      <c r="F93" s="65" t="e">
        <f t="shared" si="35"/>
        <v>#VALUE!</v>
      </c>
      <c r="G93" s="65" t="e">
        <f t="shared" si="35"/>
        <v>#VALUE!</v>
      </c>
      <c r="H93" s="65" t="e">
        <f t="shared" si="35"/>
        <v>#VALUE!</v>
      </c>
      <c r="I93" s="65" t="e">
        <f t="shared" si="35"/>
        <v>#VALUE!</v>
      </c>
      <c r="J93" s="65" t="e">
        <f t="shared" si="35"/>
        <v>#VALUE!</v>
      </c>
      <c r="K93" s="65" t="e">
        <f t="shared" si="35"/>
        <v>#VALUE!</v>
      </c>
      <c r="L93" s="65" t="e">
        <f t="shared" si="35"/>
        <v>#VALUE!</v>
      </c>
      <c r="M93" s="65" t="e">
        <f t="shared" si="35"/>
        <v>#VALUE!</v>
      </c>
      <c r="N93" s="65" t="e">
        <f t="shared" si="35"/>
        <v>#VALUE!</v>
      </c>
      <c r="O93" s="65" t="e">
        <f t="shared" si="35"/>
        <v>#VALUE!</v>
      </c>
      <c r="P93" s="65" t="e">
        <f t="shared" si="35"/>
        <v>#VALUE!</v>
      </c>
      <c r="Q93" s="65" t="e">
        <f t="shared" si="35"/>
        <v>#VALUE!</v>
      </c>
    </row>
    <row r="94" spans="1:17" ht="12.75" customHeight="1" x14ac:dyDescent="0.2">
      <c r="A94" s="76" t="s">
        <v>26</v>
      </c>
      <c r="B94" s="99" t="s">
        <v>117</v>
      </c>
      <c r="C94" s="99"/>
      <c r="D94" s="65" t="e">
        <f>'Módulo 5 - Insumos Diversos'!H22</f>
        <v>#VALUE!</v>
      </c>
      <c r="E94" s="65" t="e">
        <f t="shared" ref="E94:Q94" si="36">$D$94</f>
        <v>#VALUE!</v>
      </c>
      <c r="F94" s="65" t="e">
        <f t="shared" si="36"/>
        <v>#VALUE!</v>
      </c>
      <c r="G94" s="65" t="e">
        <f t="shared" si="36"/>
        <v>#VALUE!</v>
      </c>
      <c r="H94" s="65" t="e">
        <f t="shared" si="36"/>
        <v>#VALUE!</v>
      </c>
      <c r="I94" s="65" t="e">
        <f t="shared" si="36"/>
        <v>#VALUE!</v>
      </c>
      <c r="J94" s="65" t="e">
        <f t="shared" si="36"/>
        <v>#VALUE!</v>
      </c>
      <c r="K94" s="65" t="e">
        <f t="shared" si="36"/>
        <v>#VALUE!</v>
      </c>
      <c r="L94" s="65" t="e">
        <f t="shared" si="36"/>
        <v>#VALUE!</v>
      </c>
      <c r="M94" s="65" t="e">
        <f t="shared" si="36"/>
        <v>#VALUE!</v>
      </c>
      <c r="N94" s="65" t="e">
        <f t="shared" si="36"/>
        <v>#VALUE!</v>
      </c>
      <c r="O94" s="65" t="e">
        <f t="shared" si="36"/>
        <v>#VALUE!</v>
      </c>
      <c r="P94" s="65" t="e">
        <f t="shared" si="36"/>
        <v>#VALUE!</v>
      </c>
      <c r="Q94" s="65" t="e">
        <f t="shared" si="36"/>
        <v>#VALUE!</v>
      </c>
    </row>
    <row r="95" spans="1:17" ht="12.75" customHeight="1" x14ac:dyDescent="0.2">
      <c r="A95" s="70"/>
      <c r="B95" s="97" t="s">
        <v>60</v>
      </c>
      <c r="C95" s="97"/>
      <c r="D95" s="65" t="e">
        <f t="shared" ref="D95:Q95" si="37">SUM(D92:D94)</f>
        <v>#VALUE!</v>
      </c>
      <c r="E95" s="65" t="e">
        <f t="shared" si="37"/>
        <v>#VALUE!</v>
      </c>
      <c r="F95" s="65" t="e">
        <f t="shared" si="37"/>
        <v>#VALUE!</v>
      </c>
      <c r="G95" s="65" t="e">
        <f t="shared" si="37"/>
        <v>#VALUE!</v>
      </c>
      <c r="H95" s="65" t="e">
        <f t="shared" si="37"/>
        <v>#VALUE!</v>
      </c>
      <c r="I95" s="65" t="e">
        <f t="shared" si="37"/>
        <v>#VALUE!</v>
      </c>
      <c r="J95" s="65" t="e">
        <f t="shared" si="37"/>
        <v>#VALUE!</v>
      </c>
      <c r="K95" s="65" t="e">
        <f t="shared" si="37"/>
        <v>#VALUE!</v>
      </c>
      <c r="L95" s="65" t="e">
        <f t="shared" si="37"/>
        <v>#VALUE!</v>
      </c>
      <c r="M95" s="65" t="e">
        <f t="shared" si="37"/>
        <v>#VALUE!</v>
      </c>
      <c r="N95" s="65" t="e">
        <f t="shared" si="37"/>
        <v>#VALUE!</v>
      </c>
      <c r="O95" s="65" t="e">
        <f t="shared" si="37"/>
        <v>#VALUE!</v>
      </c>
      <c r="P95" s="65" t="e">
        <f t="shared" si="37"/>
        <v>#VALUE!</v>
      </c>
      <c r="Q95" s="65" t="e">
        <f t="shared" si="37"/>
        <v>#VALUE!</v>
      </c>
    </row>
    <row r="96" spans="1:17" x14ac:dyDescent="0.2">
      <c r="A96" s="28"/>
    </row>
    <row r="97" spans="1:17" x14ac:dyDescent="0.2">
      <c r="A97" s="29" t="s">
        <v>118</v>
      </c>
    </row>
    <row r="98" spans="1:17" x14ac:dyDescent="0.2">
      <c r="A98" s="15">
        <v>6</v>
      </c>
      <c r="B98" s="26" t="s">
        <v>119</v>
      </c>
      <c r="C98" s="15" t="s">
        <v>65</v>
      </c>
      <c r="D98" s="15" t="s">
        <v>51</v>
      </c>
      <c r="E98" s="15" t="s">
        <v>51</v>
      </c>
      <c r="F98" s="15" t="s">
        <v>51</v>
      </c>
      <c r="G98" s="15" t="s">
        <v>51</v>
      </c>
      <c r="H98" s="15" t="s">
        <v>51</v>
      </c>
      <c r="I98" s="15" t="s">
        <v>51</v>
      </c>
      <c r="J98" s="15" t="s">
        <v>51</v>
      </c>
      <c r="K98" s="15" t="s">
        <v>51</v>
      </c>
      <c r="L98" s="15" t="s">
        <v>51</v>
      </c>
      <c r="M98" s="15" t="s">
        <v>51</v>
      </c>
      <c r="N98" s="15" t="s">
        <v>51</v>
      </c>
      <c r="O98" s="15" t="s">
        <v>51</v>
      </c>
      <c r="P98" s="15" t="s">
        <v>51</v>
      </c>
      <c r="Q98" s="15" t="s">
        <v>51</v>
      </c>
    </row>
    <row r="99" spans="1:17" x14ac:dyDescent="0.2">
      <c r="A99" s="76" t="s">
        <v>21</v>
      </c>
      <c r="B99" s="70" t="s">
        <v>120</v>
      </c>
      <c r="C99" s="68" t="s">
        <v>184</v>
      </c>
      <c r="D99" s="65" t="e">
        <f>$C99*D$117</f>
        <v>#VALUE!</v>
      </c>
      <c r="E99" s="65" t="e">
        <f t="shared" ref="E99:Q101" si="38">$C99*E$117</f>
        <v>#VALUE!</v>
      </c>
      <c r="F99" s="65" t="e">
        <f t="shared" si="38"/>
        <v>#VALUE!</v>
      </c>
      <c r="G99" s="65" t="e">
        <f t="shared" si="38"/>
        <v>#VALUE!</v>
      </c>
      <c r="H99" s="65" t="e">
        <f t="shared" si="38"/>
        <v>#VALUE!</v>
      </c>
      <c r="I99" s="65" t="e">
        <f t="shared" si="38"/>
        <v>#VALUE!</v>
      </c>
      <c r="J99" s="65" t="e">
        <f t="shared" si="38"/>
        <v>#VALUE!</v>
      </c>
      <c r="K99" s="65" t="e">
        <f t="shared" si="38"/>
        <v>#VALUE!</v>
      </c>
      <c r="L99" s="65" t="e">
        <f t="shared" si="38"/>
        <v>#VALUE!</v>
      </c>
      <c r="M99" s="65" t="e">
        <f t="shared" si="38"/>
        <v>#VALUE!</v>
      </c>
      <c r="N99" s="65" t="e">
        <f t="shared" si="38"/>
        <v>#VALUE!</v>
      </c>
      <c r="O99" s="65" t="e">
        <f t="shared" si="38"/>
        <v>#VALUE!</v>
      </c>
      <c r="P99" s="65" t="e">
        <f t="shared" si="38"/>
        <v>#VALUE!</v>
      </c>
      <c r="Q99" s="65" t="e">
        <f t="shared" si="38"/>
        <v>#VALUE!</v>
      </c>
    </row>
    <row r="100" spans="1:17" x14ac:dyDescent="0.2">
      <c r="A100" s="76" t="s">
        <v>23</v>
      </c>
      <c r="B100" s="70" t="s">
        <v>121</v>
      </c>
      <c r="C100" s="68" t="s">
        <v>184</v>
      </c>
      <c r="D100" s="65" t="e">
        <f>$C100*D$117</f>
        <v>#VALUE!</v>
      </c>
      <c r="E100" s="65" t="e">
        <f t="shared" si="38"/>
        <v>#VALUE!</v>
      </c>
      <c r="F100" s="65" t="e">
        <f t="shared" si="38"/>
        <v>#VALUE!</v>
      </c>
      <c r="G100" s="65" t="e">
        <f t="shared" si="38"/>
        <v>#VALUE!</v>
      </c>
      <c r="H100" s="65" t="e">
        <f t="shared" si="38"/>
        <v>#VALUE!</v>
      </c>
      <c r="I100" s="65" t="e">
        <f t="shared" si="38"/>
        <v>#VALUE!</v>
      </c>
      <c r="J100" s="65" t="e">
        <f t="shared" si="38"/>
        <v>#VALUE!</v>
      </c>
      <c r="K100" s="65" t="e">
        <f t="shared" si="38"/>
        <v>#VALUE!</v>
      </c>
      <c r="L100" s="65" t="e">
        <f t="shared" si="38"/>
        <v>#VALUE!</v>
      </c>
      <c r="M100" s="65" t="e">
        <f t="shared" si="38"/>
        <v>#VALUE!</v>
      </c>
      <c r="N100" s="65" t="e">
        <f t="shared" si="38"/>
        <v>#VALUE!</v>
      </c>
      <c r="O100" s="65" t="e">
        <f t="shared" si="38"/>
        <v>#VALUE!</v>
      </c>
      <c r="P100" s="65" t="e">
        <f t="shared" si="38"/>
        <v>#VALUE!</v>
      </c>
      <c r="Q100" s="65" t="e">
        <f t="shared" si="38"/>
        <v>#VALUE!</v>
      </c>
    </row>
    <row r="101" spans="1:17" x14ac:dyDescent="0.2">
      <c r="A101" s="78" t="s">
        <v>26</v>
      </c>
      <c r="B101" s="77" t="s">
        <v>122</v>
      </c>
      <c r="C101" s="71">
        <f>SUM(C103:C104,C106,C107)</f>
        <v>0</v>
      </c>
      <c r="D101" s="65" t="e">
        <f t="shared" ref="D101" si="39">$C101*D$117</f>
        <v>#VALUE!</v>
      </c>
      <c r="E101" s="65" t="e">
        <f t="shared" si="38"/>
        <v>#VALUE!</v>
      </c>
      <c r="F101" s="65" t="e">
        <f t="shared" si="38"/>
        <v>#VALUE!</v>
      </c>
      <c r="G101" s="65" t="e">
        <f t="shared" si="38"/>
        <v>#VALUE!</v>
      </c>
      <c r="H101" s="65" t="e">
        <f t="shared" si="38"/>
        <v>#VALUE!</v>
      </c>
      <c r="I101" s="65" t="e">
        <f t="shared" si="38"/>
        <v>#VALUE!</v>
      </c>
      <c r="J101" s="65" t="e">
        <f t="shared" si="38"/>
        <v>#VALUE!</v>
      </c>
      <c r="K101" s="65" t="e">
        <f t="shared" si="38"/>
        <v>#VALUE!</v>
      </c>
      <c r="L101" s="65" t="e">
        <f t="shared" si="38"/>
        <v>#VALUE!</v>
      </c>
      <c r="M101" s="65" t="e">
        <f t="shared" si="38"/>
        <v>#VALUE!</v>
      </c>
      <c r="N101" s="65" t="e">
        <f t="shared" si="38"/>
        <v>#VALUE!</v>
      </c>
      <c r="O101" s="65" t="e">
        <f t="shared" si="38"/>
        <v>#VALUE!</v>
      </c>
      <c r="P101" s="65" t="e">
        <f t="shared" si="38"/>
        <v>#VALUE!</v>
      </c>
      <c r="Q101" s="65" t="e">
        <f t="shared" si="38"/>
        <v>#VALUE!</v>
      </c>
    </row>
    <row r="102" spans="1:17" x14ac:dyDescent="0.2">
      <c r="A102" s="15"/>
      <c r="B102" s="2" t="s">
        <v>137</v>
      </c>
      <c r="C102" s="30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">
      <c r="A103" s="76"/>
      <c r="B103" s="70" t="s">
        <v>136</v>
      </c>
      <c r="C103" s="68" t="s">
        <v>184</v>
      </c>
      <c r="D103" s="65" t="e">
        <f>$C103*D$117</f>
        <v>#VALUE!</v>
      </c>
      <c r="E103" s="65" t="e">
        <f t="shared" ref="E103:Q104" si="40">$C103*E$117</f>
        <v>#VALUE!</v>
      </c>
      <c r="F103" s="65" t="e">
        <f t="shared" si="40"/>
        <v>#VALUE!</v>
      </c>
      <c r="G103" s="65" t="e">
        <f t="shared" si="40"/>
        <v>#VALUE!</v>
      </c>
      <c r="H103" s="65" t="e">
        <f t="shared" si="40"/>
        <v>#VALUE!</v>
      </c>
      <c r="I103" s="65" t="e">
        <f t="shared" si="40"/>
        <v>#VALUE!</v>
      </c>
      <c r="J103" s="65" t="e">
        <f t="shared" si="40"/>
        <v>#VALUE!</v>
      </c>
      <c r="K103" s="65" t="e">
        <f t="shared" si="40"/>
        <v>#VALUE!</v>
      </c>
      <c r="L103" s="65" t="e">
        <f t="shared" si="40"/>
        <v>#VALUE!</v>
      </c>
      <c r="M103" s="65" t="e">
        <f t="shared" si="40"/>
        <v>#VALUE!</v>
      </c>
      <c r="N103" s="65" t="e">
        <f t="shared" si="40"/>
        <v>#VALUE!</v>
      </c>
      <c r="O103" s="65" t="e">
        <f t="shared" si="40"/>
        <v>#VALUE!</v>
      </c>
      <c r="P103" s="65" t="e">
        <f t="shared" si="40"/>
        <v>#VALUE!</v>
      </c>
      <c r="Q103" s="65" t="e">
        <f t="shared" si="40"/>
        <v>#VALUE!</v>
      </c>
    </row>
    <row r="104" spans="1:17" x14ac:dyDescent="0.2">
      <c r="A104" s="76"/>
      <c r="B104" s="70" t="s">
        <v>124</v>
      </c>
      <c r="C104" s="68" t="s">
        <v>184</v>
      </c>
      <c r="D104" s="65" t="e">
        <f>$C104*D$117</f>
        <v>#VALUE!</v>
      </c>
      <c r="E104" s="65" t="e">
        <f t="shared" si="40"/>
        <v>#VALUE!</v>
      </c>
      <c r="F104" s="65" t="e">
        <f t="shared" si="40"/>
        <v>#VALUE!</v>
      </c>
      <c r="G104" s="65" t="e">
        <f t="shared" si="40"/>
        <v>#VALUE!</v>
      </c>
      <c r="H104" s="65" t="e">
        <f t="shared" si="40"/>
        <v>#VALUE!</v>
      </c>
      <c r="I104" s="65" t="e">
        <f t="shared" si="40"/>
        <v>#VALUE!</v>
      </c>
      <c r="J104" s="65" t="e">
        <f t="shared" si="40"/>
        <v>#VALUE!</v>
      </c>
      <c r="K104" s="65" t="e">
        <f t="shared" si="40"/>
        <v>#VALUE!</v>
      </c>
      <c r="L104" s="65" t="e">
        <f t="shared" si="40"/>
        <v>#VALUE!</v>
      </c>
      <c r="M104" s="65" t="e">
        <f t="shared" si="40"/>
        <v>#VALUE!</v>
      </c>
      <c r="N104" s="65" t="e">
        <f t="shared" si="40"/>
        <v>#VALUE!</v>
      </c>
      <c r="O104" s="65" t="e">
        <f t="shared" si="40"/>
        <v>#VALUE!</v>
      </c>
      <c r="P104" s="65" t="e">
        <f t="shared" si="40"/>
        <v>#VALUE!</v>
      </c>
      <c r="Q104" s="65" t="e">
        <f t="shared" si="40"/>
        <v>#VALUE!</v>
      </c>
    </row>
    <row r="105" spans="1:17" x14ac:dyDescent="0.2">
      <c r="A105" s="16"/>
      <c r="B105" s="2" t="s">
        <v>138</v>
      </c>
      <c r="C105" s="30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">
      <c r="A106" s="76"/>
      <c r="B106" s="70" t="s">
        <v>123</v>
      </c>
      <c r="C106" s="68" t="s">
        <v>184</v>
      </c>
      <c r="D106" s="65" t="e">
        <f>$C106*D$117</f>
        <v>#VALUE!</v>
      </c>
      <c r="E106" s="65" t="e">
        <f t="shared" ref="E106:Q106" si="41">$C106*E$117</f>
        <v>#VALUE!</v>
      </c>
      <c r="F106" s="65" t="e">
        <f t="shared" si="41"/>
        <v>#VALUE!</v>
      </c>
      <c r="G106" s="65" t="e">
        <f t="shared" si="41"/>
        <v>#VALUE!</v>
      </c>
      <c r="H106" s="65" t="e">
        <f t="shared" si="41"/>
        <v>#VALUE!</v>
      </c>
      <c r="I106" s="65" t="e">
        <f t="shared" si="41"/>
        <v>#VALUE!</v>
      </c>
      <c r="J106" s="65" t="e">
        <f t="shared" si="41"/>
        <v>#VALUE!</v>
      </c>
      <c r="K106" s="65" t="e">
        <f t="shared" si="41"/>
        <v>#VALUE!</v>
      </c>
      <c r="L106" s="65" t="e">
        <f t="shared" si="41"/>
        <v>#VALUE!</v>
      </c>
      <c r="M106" s="65" t="e">
        <f t="shared" si="41"/>
        <v>#VALUE!</v>
      </c>
      <c r="N106" s="65" t="e">
        <f t="shared" si="41"/>
        <v>#VALUE!</v>
      </c>
      <c r="O106" s="65" t="e">
        <f t="shared" si="41"/>
        <v>#VALUE!</v>
      </c>
      <c r="P106" s="65" t="e">
        <f t="shared" si="41"/>
        <v>#VALUE!</v>
      </c>
      <c r="Q106" s="65" t="e">
        <f t="shared" si="41"/>
        <v>#VALUE!</v>
      </c>
    </row>
    <row r="107" spans="1:17" x14ac:dyDescent="0.2">
      <c r="A107" s="76"/>
      <c r="B107" s="70" t="s">
        <v>139</v>
      </c>
      <c r="C107" s="75">
        <v>0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</row>
    <row r="108" spans="1:17" ht="12.75" customHeight="1" x14ac:dyDescent="0.2">
      <c r="A108" s="97" t="s">
        <v>60</v>
      </c>
      <c r="B108" s="97"/>
      <c r="C108" s="79">
        <f>SUM(C99:C107)</f>
        <v>0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</row>
    <row r="109" spans="1:17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11" t="s">
        <v>125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2.75" customHeight="1" x14ac:dyDescent="0.2">
      <c r="A111" s="2"/>
      <c r="B111" s="98" t="s">
        <v>126</v>
      </c>
      <c r="C111" s="98"/>
      <c r="D111" s="41" t="s">
        <v>127</v>
      </c>
      <c r="E111" s="41" t="s">
        <v>127</v>
      </c>
      <c r="F111" s="41" t="s">
        <v>127</v>
      </c>
      <c r="G111" s="41" t="s">
        <v>127</v>
      </c>
      <c r="H111" s="41" t="s">
        <v>127</v>
      </c>
      <c r="I111" s="41" t="s">
        <v>127</v>
      </c>
      <c r="J111" s="41" t="s">
        <v>127</v>
      </c>
      <c r="K111" s="41" t="s">
        <v>127</v>
      </c>
      <c r="L111" s="41" t="s">
        <v>127</v>
      </c>
      <c r="M111" s="41" t="s">
        <v>127</v>
      </c>
      <c r="N111" s="41" t="s">
        <v>127</v>
      </c>
      <c r="O111" s="41" t="s">
        <v>127</v>
      </c>
      <c r="P111" s="41" t="s">
        <v>127</v>
      </c>
      <c r="Q111" s="41" t="s">
        <v>127</v>
      </c>
    </row>
    <row r="112" spans="1:17" ht="12.75" customHeight="1" x14ac:dyDescent="0.2">
      <c r="A112" s="16" t="s">
        <v>21</v>
      </c>
      <c r="B112" s="100" t="s">
        <v>128</v>
      </c>
      <c r="C112" s="100"/>
      <c r="D112" s="42">
        <f t="shared" ref="D112:Q112" si="42">D21</f>
        <v>2158.1799999999998</v>
      </c>
      <c r="E112" s="42">
        <f t="shared" si="42"/>
        <v>3011.86</v>
      </c>
      <c r="F112" s="42">
        <f t="shared" si="42"/>
        <v>3011.86</v>
      </c>
      <c r="G112" s="42">
        <f t="shared" si="42"/>
        <v>2945.71</v>
      </c>
      <c r="H112" s="42">
        <f t="shared" si="42"/>
        <v>4271.5789999999997</v>
      </c>
      <c r="I112" s="42">
        <f t="shared" si="42"/>
        <v>4652.6099999999997</v>
      </c>
      <c r="J112" s="42">
        <f t="shared" si="42"/>
        <v>2945.71</v>
      </c>
      <c r="K112" s="42">
        <f t="shared" si="42"/>
        <v>3066.1279999999997</v>
      </c>
      <c r="L112" s="42">
        <f t="shared" si="42"/>
        <v>2358.56</v>
      </c>
      <c r="M112" s="42">
        <f t="shared" si="42"/>
        <v>2358.56</v>
      </c>
      <c r="N112" s="42">
        <f t="shared" si="42"/>
        <v>3470.94</v>
      </c>
      <c r="O112" s="42">
        <f t="shared" si="42"/>
        <v>2945.71</v>
      </c>
      <c r="P112" s="42">
        <f t="shared" si="42"/>
        <v>2945.71</v>
      </c>
      <c r="Q112" s="42">
        <f t="shared" si="42"/>
        <v>2803.35</v>
      </c>
    </row>
    <row r="113" spans="1:17" ht="12.75" customHeight="1" x14ac:dyDescent="0.2">
      <c r="A113" s="76" t="s">
        <v>23</v>
      </c>
      <c r="B113" s="96" t="s">
        <v>129</v>
      </c>
      <c r="C113" s="96"/>
      <c r="D113" s="80" t="e">
        <f t="shared" ref="D113:Q113" si="43">D57</f>
        <v>#VALUE!</v>
      </c>
      <c r="E113" s="80" t="e">
        <f t="shared" si="43"/>
        <v>#VALUE!</v>
      </c>
      <c r="F113" s="80" t="e">
        <f t="shared" si="43"/>
        <v>#VALUE!</v>
      </c>
      <c r="G113" s="80" t="e">
        <f t="shared" si="43"/>
        <v>#VALUE!</v>
      </c>
      <c r="H113" s="80" t="e">
        <f t="shared" si="43"/>
        <v>#VALUE!</v>
      </c>
      <c r="I113" s="80" t="e">
        <f t="shared" si="43"/>
        <v>#VALUE!</v>
      </c>
      <c r="J113" s="80" t="e">
        <f t="shared" si="43"/>
        <v>#VALUE!</v>
      </c>
      <c r="K113" s="80" t="e">
        <f t="shared" si="43"/>
        <v>#VALUE!</v>
      </c>
      <c r="L113" s="80" t="e">
        <f t="shared" si="43"/>
        <v>#VALUE!</v>
      </c>
      <c r="M113" s="80" t="e">
        <f t="shared" si="43"/>
        <v>#VALUE!</v>
      </c>
      <c r="N113" s="80" t="e">
        <f t="shared" si="43"/>
        <v>#VALUE!</v>
      </c>
      <c r="O113" s="80" t="e">
        <f t="shared" si="43"/>
        <v>#VALUE!</v>
      </c>
      <c r="P113" s="80" t="e">
        <f t="shared" si="43"/>
        <v>#VALUE!</v>
      </c>
      <c r="Q113" s="80" t="e">
        <f t="shared" si="43"/>
        <v>#VALUE!</v>
      </c>
    </row>
    <row r="114" spans="1:17" ht="12.75" customHeight="1" x14ac:dyDescent="0.2">
      <c r="A114" s="76" t="s">
        <v>26</v>
      </c>
      <c r="B114" s="96" t="s">
        <v>130</v>
      </c>
      <c r="C114" s="96"/>
      <c r="D114" s="80" t="e">
        <f t="shared" ref="D114:Q114" si="44">D67</f>
        <v>#VALUE!</v>
      </c>
      <c r="E114" s="80" t="e">
        <f t="shared" si="44"/>
        <v>#VALUE!</v>
      </c>
      <c r="F114" s="80" t="e">
        <f t="shared" si="44"/>
        <v>#VALUE!</v>
      </c>
      <c r="G114" s="80" t="e">
        <f t="shared" si="44"/>
        <v>#VALUE!</v>
      </c>
      <c r="H114" s="80" t="e">
        <f t="shared" si="44"/>
        <v>#VALUE!</v>
      </c>
      <c r="I114" s="80" t="e">
        <f t="shared" si="44"/>
        <v>#VALUE!</v>
      </c>
      <c r="J114" s="80" t="e">
        <f t="shared" si="44"/>
        <v>#VALUE!</v>
      </c>
      <c r="K114" s="80" t="e">
        <f t="shared" si="44"/>
        <v>#VALUE!</v>
      </c>
      <c r="L114" s="80" t="e">
        <f t="shared" si="44"/>
        <v>#VALUE!</v>
      </c>
      <c r="M114" s="80" t="e">
        <f t="shared" si="44"/>
        <v>#VALUE!</v>
      </c>
      <c r="N114" s="80" t="e">
        <f t="shared" si="44"/>
        <v>#VALUE!</v>
      </c>
      <c r="O114" s="80" t="e">
        <f t="shared" si="44"/>
        <v>#VALUE!</v>
      </c>
      <c r="P114" s="80" t="e">
        <f t="shared" si="44"/>
        <v>#VALUE!</v>
      </c>
      <c r="Q114" s="80" t="e">
        <f t="shared" si="44"/>
        <v>#VALUE!</v>
      </c>
    </row>
    <row r="115" spans="1:17" ht="12.75" customHeight="1" x14ac:dyDescent="0.2">
      <c r="A115" s="76" t="s">
        <v>28</v>
      </c>
      <c r="B115" s="96" t="s">
        <v>131</v>
      </c>
      <c r="C115" s="96"/>
      <c r="D115" s="80" t="e">
        <f t="shared" ref="D115:Q115" si="45">D88</f>
        <v>#VALUE!</v>
      </c>
      <c r="E115" s="80" t="e">
        <f t="shared" si="45"/>
        <v>#VALUE!</v>
      </c>
      <c r="F115" s="80" t="e">
        <f t="shared" si="45"/>
        <v>#VALUE!</v>
      </c>
      <c r="G115" s="80" t="e">
        <f t="shared" si="45"/>
        <v>#VALUE!</v>
      </c>
      <c r="H115" s="80" t="e">
        <f t="shared" si="45"/>
        <v>#VALUE!</v>
      </c>
      <c r="I115" s="80" t="e">
        <f t="shared" si="45"/>
        <v>#VALUE!</v>
      </c>
      <c r="J115" s="80" t="e">
        <f t="shared" si="45"/>
        <v>#VALUE!</v>
      </c>
      <c r="K115" s="80" t="e">
        <f t="shared" si="45"/>
        <v>#VALUE!</v>
      </c>
      <c r="L115" s="80" t="e">
        <f t="shared" si="45"/>
        <v>#VALUE!</v>
      </c>
      <c r="M115" s="80" t="e">
        <f t="shared" si="45"/>
        <v>#VALUE!</v>
      </c>
      <c r="N115" s="80" t="e">
        <f t="shared" si="45"/>
        <v>#VALUE!</v>
      </c>
      <c r="O115" s="80" t="e">
        <f t="shared" si="45"/>
        <v>#VALUE!</v>
      </c>
      <c r="P115" s="80" t="e">
        <f t="shared" si="45"/>
        <v>#VALUE!</v>
      </c>
      <c r="Q115" s="80" t="e">
        <f t="shared" si="45"/>
        <v>#VALUE!</v>
      </c>
    </row>
    <row r="116" spans="1:17" ht="12.75" customHeight="1" x14ac:dyDescent="0.2">
      <c r="A116" s="76" t="s">
        <v>56</v>
      </c>
      <c r="B116" s="96" t="s">
        <v>132</v>
      </c>
      <c r="C116" s="96"/>
      <c r="D116" s="80" t="e">
        <f t="shared" ref="D116:Q116" si="46">D95</f>
        <v>#VALUE!</v>
      </c>
      <c r="E116" s="80" t="e">
        <f t="shared" si="46"/>
        <v>#VALUE!</v>
      </c>
      <c r="F116" s="80" t="e">
        <f t="shared" si="46"/>
        <v>#VALUE!</v>
      </c>
      <c r="G116" s="80" t="e">
        <f t="shared" si="46"/>
        <v>#VALUE!</v>
      </c>
      <c r="H116" s="80" t="e">
        <f t="shared" si="46"/>
        <v>#VALUE!</v>
      </c>
      <c r="I116" s="80" t="e">
        <f t="shared" si="46"/>
        <v>#VALUE!</v>
      </c>
      <c r="J116" s="80" t="e">
        <f t="shared" si="46"/>
        <v>#VALUE!</v>
      </c>
      <c r="K116" s="80" t="e">
        <f t="shared" si="46"/>
        <v>#VALUE!</v>
      </c>
      <c r="L116" s="80" t="e">
        <f t="shared" ref="L116:M116" si="47">L95</f>
        <v>#VALUE!</v>
      </c>
      <c r="M116" s="80" t="e">
        <f t="shared" si="47"/>
        <v>#VALUE!</v>
      </c>
      <c r="N116" s="80" t="e">
        <f t="shared" si="46"/>
        <v>#VALUE!</v>
      </c>
      <c r="O116" s="80" t="e">
        <f t="shared" si="46"/>
        <v>#VALUE!</v>
      </c>
      <c r="P116" s="80" t="e">
        <f t="shared" si="46"/>
        <v>#VALUE!</v>
      </c>
      <c r="Q116" s="80" t="e">
        <f t="shared" si="46"/>
        <v>#VALUE!</v>
      </c>
    </row>
    <row r="117" spans="1:17" ht="12.75" customHeight="1" x14ac:dyDescent="0.2">
      <c r="A117" s="97" t="s">
        <v>133</v>
      </c>
      <c r="B117" s="97"/>
      <c r="C117" s="97"/>
      <c r="D117" s="80" t="e">
        <f>SUM(D112:D116)</f>
        <v>#VALUE!</v>
      </c>
      <c r="E117" s="80" t="e">
        <f t="shared" ref="E117:Q117" si="48">SUM(E112:E116)</f>
        <v>#VALUE!</v>
      </c>
      <c r="F117" s="80" t="e">
        <f t="shared" si="48"/>
        <v>#VALUE!</v>
      </c>
      <c r="G117" s="80" t="e">
        <f t="shared" si="48"/>
        <v>#VALUE!</v>
      </c>
      <c r="H117" s="80" t="e">
        <f t="shared" si="48"/>
        <v>#VALUE!</v>
      </c>
      <c r="I117" s="80" t="e">
        <f t="shared" si="48"/>
        <v>#VALUE!</v>
      </c>
      <c r="J117" s="80" t="e">
        <f t="shared" si="48"/>
        <v>#VALUE!</v>
      </c>
      <c r="K117" s="80" t="e">
        <f t="shared" ref="K117" si="49">SUM(K112:K116)</f>
        <v>#VALUE!</v>
      </c>
      <c r="L117" s="80" t="e">
        <f t="shared" si="48"/>
        <v>#VALUE!</v>
      </c>
      <c r="M117" s="80" t="e">
        <f t="shared" si="48"/>
        <v>#VALUE!</v>
      </c>
      <c r="N117" s="80" t="e">
        <f t="shared" si="48"/>
        <v>#VALUE!</v>
      </c>
      <c r="O117" s="80" t="e">
        <f t="shared" si="48"/>
        <v>#VALUE!</v>
      </c>
      <c r="P117" s="80" t="e">
        <f t="shared" si="48"/>
        <v>#VALUE!</v>
      </c>
      <c r="Q117" s="80" t="e">
        <f t="shared" si="48"/>
        <v>#VALUE!</v>
      </c>
    </row>
    <row r="118" spans="1:17" ht="12.75" customHeight="1" x14ac:dyDescent="0.2">
      <c r="A118" s="76" t="s">
        <v>58</v>
      </c>
      <c r="B118" s="96" t="s">
        <v>134</v>
      </c>
      <c r="C118" s="96"/>
      <c r="D118" s="81" t="e">
        <f>SUM(D99:D101)</f>
        <v>#VALUE!</v>
      </c>
      <c r="E118" s="81" t="e">
        <f t="shared" ref="E118:Q118" si="50">SUM(E99:E101)</f>
        <v>#VALUE!</v>
      </c>
      <c r="F118" s="81" t="e">
        <f t="shared" si="50"/>
        <v>#VALUE!</v>
      </c>
      <c r="G118" s="81" t="e">
        <f t="shared" si="50"/>
        <v>#VALUE!</v>
      </c>
      <c r="H118" s="81" t="e">
        <f t="shared" si="50"/>
        <v>#VALUE!</v>
      </c>
      <c r="I118" s="81" t="e">
        <f t="shared" si="50"/>
        <v>#VALUE!</v>
      </c>
      <c r="J118" s="81" t="e">
        <f t="shared" si="50"/>
        <v>#VALUE!</v>
      </c>
      <c r="K118" s="81" t="e">
        <f t="shared" si="50"/>
        <v>#VALUE!</v>
      </c>
      <c r="L118" s="81" t="e">
        <f t="shared" si="50"/>
        <v>#VALUE!</v>
      </c>
      <c r="M118" s="81" t="e">
        <f t="shared" si="50"/>
        <v>#VALUE!</v>
      </c>
      <c r="N118" s="81" t="e">
        <f t="shared" si="50"/>
        <v>#VALUE!</v>
      </c>
      <c r="O118" s="81" t="e">
        <f t="shared" si="50"/>
        <v>#VALUE!</v>
      </c>
      <c r="P118" s="81" t="e">
        <f t="shared" si="50"/>
        <v>#VALUE!</v>
      </c>
      <c r="Q118" s="81" t="e">
        <f t="shared" si="50"/>
        <v>#VALUE!</v>
      </c>
    </row>
    <row r="119" spans="1:17" ht="12.75" customHeight="1" x14ac:dyDescent="0.2">
      <c r="A119" s="97" t="s">
        <v>135</v>
      </c>
      <c r="B119" s="97"/>
      <c r="C119" s="97"/>
      <c r="D119" s="80" t="e">
        <f>D118+D117</f>
        <v>#VALUE!</v>
      </c>
      <c r="E119" s="80" t="e">
        <f t="shared" ref="E119:Q119" si="51">E118+E117</f>
        <v>#VALUE!</v>
      </c>
      <c r="F119" s="80" t="e">
        <f t="shared" si="51"/>
        <v>#VALUE!</v>
      </c>
      <c r="G119" s="80" t="e">
        <f t="shared" si="51"/>
        <v>#VALUE!</v>
      </c>
      <c r="H119" s="80" t="e">
        <f t="shared" si="51"/>
        <v>#VALUE!</v>
      </c>
      <c r="I119" s="80" t="e">
        <f t="shared" si="51"/>
        <v>#VALUE!</v>
      </c>
      <c r="J119" s="80" t="e">
        <f t="shared" si="51"/>
        <v>#VALUE!</v>
      </c>
      <c r="K119" s="80" t="e">
        <f t="shared" si="51"/>
        <v>#VALUE!</v>
      </c>
      <c r="L119" s="80" t="e">
        <f t="shared" si="51"/>
        <v>#VALUE!</v>
      </c>
      <c r="M119" s="80" t="e">
        <f t="shared" si="51"/>
        <v>#VALUE!</v>
      </c>
      <c r="N119" s="80" t="e">
        <f t="shared" si="51"/>
        <v>#VALUE!</v>
      </c>
      <c r="O119" s="80" t="e">
        <f t="shared" si="51"/>
        <v>#VALUE!</v>
      </c>
      <c r="P119" s="80" t="e">
        <f t="shared" si="51"/>
        <v>#VALUE!</v>
      </c>
      <c r="Q119" s="80" t="e">
        <f t="shared" si="51"/>
        <v>#VALUE!</v>
      </c>
    </row>
    <row r="120" spans="1:17" x14ac:dyDescent="0.2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</sheetData>
  <mergeCells count="34">
    <mergeCell ref="B44:C44"/>
    <mergeCell ref="A6:B6"/>
    <mergeCell ref="D7:Q7"/>
    <mergeCell ref="A21:C21"/>
    <mergeCell ref="A29:B29"/>
    <mergeCell ref="A41:B41"/>
    <mergeCell ref="B87:C87"/>
    <mergeCell ref="B49:C49"/>
    <mergeCell ref="B53:C53"/>
    <mergeCell ref="B54:C54"/>
    <mergeCell ref="B55:C55"/>
    <mergeCell ref="B56:C56"/>
    <mergeCell ref="B57:C57"/>
    <mergeCell ref="A67:B67"/>
    <mergeCell ref="A77:B77"/>
    <mergeCell ref="A82:C82"/>
    <mergeCell ref="B85:C85"/>
    <mergeCell ref="B86:C86"/>
    <mergeCell ref="B114:C114"/>
    <mergeCell ref="B88:C88"/>
    <mergeCell ref="B91:C91"/>
    <mergeCell ref="B92:C92"/>
    <mergeCell ref="B93:C93"/>
    <mergeCell ref="B94:C94"/>
    <mergeCell ref="B95:C95"/>
    <mergeCell ref="A108:B108"/>
    <mergeCell ref="B111:C111"/>
    <mergeCell ref="B112:C112"/>
    <mergeCell ref="B113:C113"/>
    <mergeCell ref="B115:C115"/>
    <mergeCell ref="B116:C116"/>
    <mergeCell ref="A117:C117"/>
    <mergeCell ref="B118:C118"/>
    <mergeCell ref="A119:C119"/>
  </mergeCells>
  <pageMargins left="0.39370078740157483" right="0.39370078740157483" top="0.59055118110236227" bottom="0.39370078740157483" header="0.39370078740157483" footer="0"/>
  <pageSetup paperSize="8" scale="62" fitToHeight="0" orientation="landscape" r:id="rId1"/>
  <headerFooter>
    <oddHeader>&amp;L&amp;14&amp;F&amp;C&amp;14&amp;A&amp;R&amp;14&amp;D</oddHeader>
    <oddFooter>&amp;C&amp;"Times New Roman,Normal"&amp;12&amp;KFFFFFFPágina &amp;P&amp;R&amp;14&amp;P</oddFooter>
  </headerFooter>
  <rowBreaks count="1" manualBreakCount="1">
    <brk id="96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H22"/>
  <sheetViews>
    <sheetView zoomScale="90" zoomScaleNormal="90" zoomScaleSheetLayoutView="70" zoomScalePageLayoutView="55" workbookViewId="0">
      <selection activeCell="G21" sqref="G21"/>
    </sheetView>
  </sheetViews>
  <sheetFormatPr defaultColWidth="9.140625" defaultRowHeight="17.25" customHeight="1" x14ac:dyDescent="0.25"/>
  <cols>
    <col min="1" max="1" width="10.7109375" style="51" customWidth="1"/>
    <col min="2" max="2" width="54.5703125" style="51" customWidth="1"/>
    <col min="3" max="3" width="12.5703125" style="51" customWidth="1"/>
    <col min="4" max="4" width="16" style="51" bestFit="1" customWidth="1"/>
    <col min="5" max="5" width="16" style="51" customWidth="1"/>
    <col min="6" max="6" width="14.5703125" style="51" customWidth="1"/>
    <col min="7" max="7" width="18" style="51" customWidth="1"/>
    <col min="8" max="8" width="15.140625" style="51" customWidth="1"/>
  </cols>
  <sheetData>
    <row r="1" spans="1:8" ht="17.25" customHeight="1" x14ac:dyDescent="0.25">
      <c r="A1" s="106" t="s">
        <v>177</v>
      </c>
      <c r="B1" s="106"/>
      <c r="C1" s="106"/>
      <c r="D1" s="106"/>
      <c r="E1" s="106"/>
      <c r="F1" s="106"/>
      <c r="G1" s="106"/>
      <c r="H1" s="106"/>
    </row>
    <row r="2" spans="1:8" ht="31.5" customHeight="1" x14ac:dyDescent="0.25">
      <c r="A2" s="47" t="s">
        <v>0</v>
      </c>
      <c r="B2" s="47" t="s">
        <v>6</v>
      </c>
      <c r="C2" s="47" t="s">
        <v>159</v>
      </c>
      <c r="D2" s="59" t="s">
        <v>178</v>
      </c>
      <c r="E2" s="59" t="s">
        <v>179</v>
      </c>
      <c r="F2" s="47" t="s">
        <v>160</v>
      </c>
      <c r="G2" s="59" t="s">
        <v>180</v>
      </c>
      <c r="H2" s="47" t="s">
        <v>161</v>
      </c>
    </row>
    <row r="3" spans="1:8" ht="17.25" customHeight="1" x14ac:dyDescent="0.25">
      <c r="A3" s="48">
        <v>1</v>
      </c>
      <c r="B3" s="49" t="s">
        <v>163</v>
      </c>
      <c r="C3" s="48" t="s">
        <v>164</v>
      </c>
      <c r="D3" s="48">
        <v>2</v>
      </c>
      <c r="E3" s="48">
        <f>D3*2</f>
        <v>4</v>
      </c>
      <c r="F3" s="93" t="s">
        <v>184</v>
      </c>
      <c r="G3" s="50" t="e">
        <f>F3*E3</f>
        <v>#VALUE!</v>
      </c>
      <c r="H3" s="50" t="e">
        <f>G3/12</f>
        <v>#VALUE!</v>
      </c>
    </row>
    <row r="4" spans="1:8" ht="17.25" customHeight="1" x14ac:dyDescent="0.25">
      <c r="A4" s="48">
        <v>2</v>
      </c>
      <c r="B4" s="49" t="s">
        <v>172</v>
      </c>
      <c r="C4" s="48" t="s">
        <v>2</v>
      </c>
      <c r="D4" s="48">
        <v>4</v>
      </c>
      <c r="E4" s="48">
        <f t="shared" ref="E4:E7" si="0">D4*2</f>
        <v>8</v>
      </c>
      <c r="F4" s="93" t="s">
        <v>184</v>
      </c>
      <c r="G4" s="50" t="e">
        <f t="shared" ref="G4:G7" si="1">F4*E4</f>
        <v>#VALUE!</v>
      </c>
      <c r="H4" s="50" t="e">
        <f t="shared" ref="H4:H7" si="2">G4/12</f>
        <v>#VALUE!</v>
      </c>
    </row>
    <row r="5" spans="1:8" ht="17.25" customHeight="1" x14ac:dyDescent="0.25">
      <c r="A5" s="48">
        <v>3</v>
      </c>
      <c r="B5" s="49" t="s">
        <v>173</v>
      </c>
      <c r="C5" s="48" t="s">
        <v>2</v>
      </c>
      <c r="D5" s="48">
        <v>2</v>
      </c>
      <c r="E5" s="48">
        <f t="shared" si="0"/>
        <v>4</v>
      </c>
      <c r="F5" s="93" t="s">
        <v>184</v>
      </c>
      <c r="G5" s="50" t="e">
        <f t="shared" si="1"/>
        <v>#VALUE!</v>
      </c>
      <c r="H5" s="50" t="e">
        <f t="shared" si="2"/>
        <v>#VALUE!</v>
      </c>
    </row>
    <row r="6" spans="1:8" ht="17.25" customHeight="1" x14ac:dyDescent="0.25">
      <c r="A6" s="48">
        <v>4</v>
      </c>
      <c r="B6" s="49" t="s">
        <v>162</v>
      </c>
      <c r="C6" s="48" t="s">
        <v>2</v>
      </c>
      <c r="D6" s="48">
        <v>2</v>
      </c>
      <c r="E6" s="48">
        <f t="shared" si="0"/>
        <v>4</v>
      </c>
      <c r="F6" s="93" t="s">
        <v>184</v>
      </c>
      <c r="G6" s="50" t="e">
        <f t="shared" si="1"/>
        <v>#VALUE!</v>
      </c>
      <c r="H6" s="50" t="e">
        <f t="shared" si="2"/>
        <v>#VALUE!</v>
      </c>
    </row>
    <row r="7" spans="1:8" ht="17.25" customHeight="1" x14ac:dyDescent="0.25">
      <c r="A7" s="48">
        <v>5</v>
      </c>
      <c r="B7" s="49" t="s">
        <v>165</v>
      </c>
      <c r="C7" s="48" t="s">
        <v>164</v>
      </c>
      <c r="D7" s="48">
        <v>4</v>
      </c>
      <c r="E7" s="48">
        <f t="shared" si="0"/>
        <v>8</v>
      </c>
      <c r="F7" s="93" t="s">
        <v>184</v>
      </c>
      <c r="G7" s="50" t="e">
        <f t="shared" si="1"/>
        <v>#VALUE!</v>
      </c>
      <c r="H7" s="50" t="e">
        <f t="shared" si="2"/>
        <v>#VALUE!</v>
      </c>
    </row>
    <row r="8" spans="1:8" s="53" customFormat="1" ht="17.25" customHeight="1" x14ac:dyDescent="0.25">
      <c r="A8" s="54" t="s">
        <v>150</v>
      </c>
      <c r="B8" s="54" t="s">
        <v>60</v>
      </c>
      <c r="C8" s="54" t="s">
        <v>150</v>
      </c>
      <c r="D8" s="54" t="s">
        <v>150</v>
      </c>
      <c r="E8" s="54" t="s">
        <v>150</v>
      </c>
      <c r="F8" s="54" t="s">
        <v>150</v>
      </c>
      <c r="G8" s="94" t="e">
        <f>SUM(G3:G7)</f>
        <v>#VALUE!</v>
      </c>
      <c r="H8" s="94" t="e">
        <f>SUM(H3:H7)</f>
        <v>#VALUE!</v>
      </c>
    </row>
    <row r="9" spans="1:8" ht="17.25" customHeight="1" x14ac:dyDescent="0.25">
      <c r="G9" s="52"/>
      <c r="H9"/>
    </row>
    <row r="10" spans="1:8" ht="17.25" customHeight="1" x14ac:dyDescent="0.25">
      <c r="A10" s="106" t="s">
        <v>176</v>
      </c>
      <c r="B10" s="106"/>
      <c r="C10" s="106"/>
      <c r="D10" s="106"/>
      <c r="E10" s="106"/>
      <c r="F10" s="106"/>
      <c r="G10" s="106"/>
      <c r="H10" s="106"/>
    </row>
    <row r="11" spans="1:8" ht="25.5" x14ac:dyDescent="0.25">
      <c r="A11" s="47" t="s">
        <v>0</v>
      </c>
      <c r="B11" s="47" t="s">
        <v>6</v>
      </c>
      <c r="C11" s="47" t="s">
        <v>159</v>
      </c>
      <c r="D11" s="47"/>
      <c r="E11" s="59" t="s">
        <v>179</v>
      </c>
      <c r="F11" s="47" t="s">
        <v>160</v>
      </c>
      <c r="G11" s="59" t="s">
        <v>180</v>
      </c>
      <c r="H11" s="47" t="s">
        <v>161</v>
      </c>
    </row>
    <row r="12" spans="1:8" ht="17.25" customHeight="1" x14ac:dyDescent="0.25">
      <c r="A12" s="48">
        <v>1</v>
      </c>
      <c r="B12" s="49" t="s">
        <v>166</v>
      </c>
      <c r="C12" s="48" t="s">
        <v>2</v>
      </c>
      <c r="D12" s="48" t="s">
        <v>150</v>
      </c>
      <c r="E12" s="48">
        <v>1</v>
      </c>
      <c r="F12" s="93" t="s">
        <v>184</v>
      </c>
      <c r="G12" s="50" t="e">
        <f t="shared" ref="G12:G15" si="3">F12*E12</f>
        <v>#VALUE!</v>
      </c>
      <c r="H12" s="50" t="e">
        <f>G12/12</f>
        <v>#VALUE!</v>
      </c>
    </row>
    <row r="13" spans="1:8" ht="17.25" customHeight="1" x14ac:dyDescent="0.25">
      <c r="A13" s="48">
        <v>2</v>
      </c>
      <c r="B13" s="49" t="s">
        <v>167</v>
      </c>
      <c r="C13" s="48" t="s">
        <v>2</v>
      </c>
      <c r="D13" s="48" t="s">
        <v>150</v>
      </c>
      <c r="E13" s="48">
        <v>1</v>
      </c>
      <c r="F13" s="93" t="s">
        <v>184</v>
      </c>
      <c r="G13" s="50" t="e">
        <f t="shared" si="3"/>
        <v>#VALUE!</v>
      </c>
      <c r="H13" s="50" t="e">
        <f t="shared" ref="H13:H16" si="4">G13/12</f>
        <v>#VALUE!</v>
      </c>
    </row>
    <row r="14" spans="1:8" ht="17.25" customHeight="1" x14ac:dyDescent="0.25">
      <c r="A14" s="48">
        <v>3</v>
      </c>
      <c r="B14" s="49" t="s">
        <v>168</v>
      </c>
      <c r="C14" s="48" t="s">
        <v>164</v>
      </c>
      <c r="D14" s="48" t="s">
        <v>150</v>
      </c>
      <c r="E14" s="48">
        <v>1</v>
      </c>
      <c r="F14" s="93" t="s">
        <v>184</v>
      </c>
      <c r="G14" s="50" t="e">
        <f t="shared" si="3"/>
        <v>#VALUE!</v>
      </c>
      <c r="H14" s="50" t="e">
        <f t="shared" si="4"/>
        <v>#VALUE!</v>
      </c>
    </row>
    <row r="15" spans="1:8" ht="17.25" customHeight="1" x14ac:dyDescent="0.25">
      <c r="A15" s="48">
        <v>4</v>
      </c>
      <c r="B15" s="49" t="s">
        <v>169</v>
      </c>
      <c r="C15" s="48" t="s">
        <v>2</v>
      </c>
      <c r="D15" s="48" t="s">
        <v>150</v>
      </c>
      <c r="E15" s="48">
        <v>1</v>
      </c>
      <c r="F15" s="93" t="s">
        <v>184</v>
      </c>
      <c r="G15" s="50" t="e">
        <f t="shared" si="3"/>
        <v>#VALUE!</v>
      </c>
      <c r="H15" s="50" t="e">
        <f t="shared" si="4"/>
        <v>#VALUE!</v>
      </c>
    </row>
    <row r="16" spans="1:8" ht="17.25" customHeight="1" x14ac:dyDescent="0.25">
      <c r="A16" s="48">
        <v>5</v>
      </c>
      <c r="B16" s="49" t="s">
        <v>170</v>
      </c>
      <c r="C16" s="48" t="s">
        <v>171</v>
      </c>
      <c r="D16" s="48" t="s">
        <v>150</v>
      </c>
      <c r="E16" s="48">
        <v>1</v>
      </c>
      <c r="F16" s="93" t="s">
        <v>184</v>
      </c>
      <c r="G16" s="50" t="e">
        <f>F16*E16</f>
        <v>#VALUE!</v>
      </c>
      <c r="H16" s="50" t="e">
        <f t="shared" si="4"/>
        <v>#VALUE!</v>
      </c>
    </row>
    <row r="17" spans="1:8" s="53" customFormat="1" ht="17.25" customHeight="1" x14ac:dyDescent="0.25">
      <c r="A17" s="54" t="s">
        <v>150</v>
      </c>
      <c r="B17" s="54" t="s">
        <v>60</v>
      </c>
      <c r="C17" s="54" t="s">
        <v>150</v>
      </c>
      <c r="D17" s="54" t="s">
        <v>150</v>
      </c>
      <c r="E17" s="54" t="s">
        <v>150</v>
      </c>
      <c r="F17" s="54" t="s">
        <v>150</v>
      </c>
      <c r="G17" s="94" t="e">
        <f>SUM(G12:G16)</f>
        <v>#VALUE!</v>
      </c>
      <c r="H17" s="94" t="e">
        <f>SUM(H12:H16)</f>
        <v>#VALUE!</v>
      </c>
    </row>
    <row r="18" spans="1:8" ht="17.25" customHeight="1" x14ac:dyDescent="0.25">
      <c r="F18" s="53"/>
      <c r="G18" s="53"/>
      <c r="H18" s="53"/>
    </row>
    <row r="19" spans="1:8" ht="17.25" customHeight="1" x14ac:dyDescent="0.25">
      <c r="F19"/>
      <c r="G19"/>
      <c r="H19"/>
    </row>
    <row r="20" spans="1:8" ht="17.25" customHeight="1" x14ac:dyDescent="0.25">
      <c r="A20" s="106" t="s">
        <v>175</v>
      </c>
      <c r="B20" s="106"/>
      <c r="C20" s="106"/>
      <c r="D20" s="106"/>
      <c r="E20" s="106"/>
      <c r="F20" s="106"/>
      <c r="G20" s="106"/>
      <c r="H20" s="106"/>
    </row>
    <row r="21" spans="1:8" ht="25.5" x14ac:dyDescent="0.25">
      <c r="A21" s="47" t="s">
        <v>0</v>
      </c>
      <c r="B21" s="47" t="s">
        <v>6</v>
      </c>
      <c r="C21" s="47" t="s">
        <v>159</v>
      </c>
      <c r="D21" s="47"/>
      <c r="E21" s="59" t="s">
        <v>179</v>
      </c>
      <c r="F21" s="47" t="s">
        <v>160</v>
      </c>
      <c r="G21" s="59" t="s">
        <v>180</v>
      </c>
      <c r="H21" s="47" t="s">
        <v>161</v>
      </c>
    </row>
    <row r="22" spans="1:8" ht="17.25" customHeight="1" x14ac:dyDescent="0.25">
      <c r="A22" s="48">
        <v>1</v>
      </c>
      <c r="B22" s="2" t="s">
        <v>174</v>
      </c>
      <c r="C22" s="48" t="s">
        <v>171</v>
      </c>
      <c r="D22" s="48" t="s">
        <v>150</v>
      </c>
      <c r="E22" s="48">
        <v>1</v>
      </c>
      <c r="F22" s="93" t="s">
        <v>184</v>
      </c>
      <c r="G22" s="55" t="e">
        <f>F22*E22</f>
        <v>#VALUE!</v>
      </c>
      <c r="H22" s="55" t="e">
        <f>G22/12</f>
        <v>#VALUE!</v>
      </c>
    </row>
  </sheetData>
  <mergeCells count="3">
    <mergeCell ref="A1:H1"/>
    <mergeCell ref="A10:H10"/>
    <mergeCell ref="A20:H20"/>
  </mergeCells>
  <printOptions verticalCentered="1"/>
  <pageMargins left="0.39370078740157483" right="0.39370078740157483" top="1.9685039370078741" bottom="0.86614173228346458" header="0.78740157480314965" footer="0.78740157480314965"/>
  <pageSetup paperSize="8" orientation="landscape" r:id="rId1"/>
  <headerFoot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Resumo</vt:lpstr>
      <vt:lpstr>Planilha de Formação de Preços</vt:lpstr>
      <vt:lpstr>Módulo 5 - Insumos Diversos</vt:lpstr>
      <vt:lpstr>'Módulo 5 - Insumos Diversos'!Area_de_impressao</vt:lpstr>
      <vt:lpstr>'Planilha de Formação de Preços'!Area_de_impressao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Graciano</dc:creator>
  <dc:description/>
  <cp:lastModifiedBy>Cassiano Crivano Macêdo Mendes</cp:lastModifiedBy>
  <cp:revision>53</cp:revision>
  <cp:lastPrinted>2025-11-07T18:29:56Z</cp:lastPrinted>
  <dcterms:created xsi:type="dcterms:W3CDTF">2021-07-07T20:00:50Z</dcterms:created>
  <dcterms:modified xsi:type="dcterms:W3CDTF">2026-05-29T18:31:46Z</dcterms:modified>
  <dc:language>pt-BR</dc:language>
</cp:coreProperties>
</file>