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ORÇAMENTO" sheetId="1" state="visible" r:id="rId2"/>
  </sheets>
  <definedNames>
    <definedName function="false" hidden="false" localSheetId="0" name="_xlnm.Print_Area" vbProcedure="false">ORÇAMENTO!$A$1:$G$492</definedName>
    <definedName function="false" hidden="false" localSheetId="0" name="_xlnm.Print_Area_0" vbProcedure="false">ORÇAMENTO!$A$1:$D$492</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D423" authorId="0">
      <text>
        <r>
          <rPr>
            <sz val="11"/>
            <rFont val="Arial"/>
            <family val="1"/>
            <charset val="1"/>
          </rPr>
          <t xml:space="preserve">Distancia da canaleta de cabos ate a parede em cada vest é de 1,65m</t>
        </r>
      </text>
    </comment>
  </commentList>
</comments>
</file>

<file path=xl/sharedStrings.xml><?xml version="1.0" encoding="utf-8"?>
<sst xmlns="http://schemas.openxmlformats.org/spreadsheetml/2006/main" count="1410" uniqueCount="733">
  <si>
    <t xml:space="preserve">ANEXO I – PLANILHA ORÇAMENTARIA:  OBRA DE REFORMA DOS BANHEIROS E VESTIÁRIOS DA NUCLEP</t>
  </si>
  <si>
    <t xml:space="preserve">Item</t>
  </si>
  <si>
    <t xml:space="preserve">Descrição</t>
  </si>
  <si>
    <t xml:space="preserve">Und</t>
  </si>
  <si>
    <t xml:space="preserve">Quant.</t>
  </si>
  <si>
    <t xml:space="preserve">Valor Unit</t>
  </si>
  <si>
    <t xml:space="preserve">Total</t>
  </si>
  <si>
    <t xml:space="preserve">Total BDI</t>
  </si>
  <si>
    <t xml:space="preserve"> 1 </t>
  </si>
  <si>
    <t xml:space="preserve">SERVIÇOS PRELIMINARES</t>
  </si>
  <si>
    <t xml:space="preserve">1.1</t>
  </si>
  <si>
    <t xml:space="preserve">MOBILIZAÇÃO</t>
  </si>
  <si>
    <t xml:space="preserve">1.1.1</t>
  </si>
  <si>
    <t xml:space="preserve">MOBILIZACAO DE EQUIP. E MO</t>
  </si>
  <si>
    <t xml:space="preserve">UN</t>
  </si>
  <si>
    <t xml:space="preserve">1.2</t>
  </si>
  <si>
    <t xml:space="preserve">CANTEIRO DE OBRA</t>
  </si>
  <si>
    <t xml:space="preserve">1.2.1</t>
  </si>
  <si>
    <t xml:space="preserve">LOCACAO DE CONTAINER 2,30 X 4,30 M, ALT. 2,50 M, PARA SANITARIO, COM 3 BACIAS, 4 CHUVEIROS, 1 LAVATORIO E 1 MICTORIO (NAO INCLUI MOBILIZACAO/DESMOBILIZACAO)</t>
  </si>
  <si>
    <t xml:space="preserve">MES</t>
  </si>
  <si>
    <t xml:space="preserve">1.2.2</t>
  </si>
  <si>
    <t xml:space="preserve">BARRACAO PARA DEPOSITO EM TABUAS DE MADEIRA, COBERTURA EM FIBROCIMENTO 4 MM,  INCLUSO PISO ARGAMASSA TRAÇO 1:6 (CIMENTO E AREIA)</t>
  </si>
  <si>
    <t xml:space="preserve">M2</t>
  </si>
  <si>
    <t xml:space="preserve">1.2.3</t>
  </si>
  <si>
    <t xml:space="preserve">LOCACAO DE CONTAINER 2,30 X 6,00 M, ALT. 2,50 M, COM 1 SANITARIO, PARA ESCRITORIO, COMPLETO, SEM DIVISORIAS INTERNAS (NAO INCLUI MOBILIZACAO/DESMOBILIZACAO)</t>
  </si>
  <si>
    <t xml:space="preserve">1.2.4</t>
  </si>
  <si>
    <t xml:space="preserve">LOCACAO DE CONTAINER 2,30 X 6,00 M, ALT. 2,50 M, PARA ESCRITORIO, SEM DIVISORIAS INTERNAS E SEM SANITARIO (NAO INCLUI MOBILIZACAO/DESMOBILIZACAO)</t>
  </si>
  <si>
    <t xml:space="preserve">1.2.5</t>
  </si>
  <si>
    <t xml:space="preserve">1.2.6</t>
  </si>
  <si>
    <t xml:space="preserve">INSTALAÇÃO HIDRAULICA E ELETRICA DOS CONTAINERS</t>
  </si>
  <si>
    <t xml:space="preserve">1.3</t>
  </si>
  <si>
    <t xml:space="preserve">DESPESAS ADMINISTRATIVAS</t>
  </si>
  <si>
    <t xml:space="preserve">1.3.1</t>
  </si>
  <si>
    <t xml:space="preserve">ADMINISTRAÇÃO DE OBRA </t>
  </si>
  <si>
    <t xml:space="preserve">1.4</t>
  </si>
  <si>
    <t xml:space="preserve">CONTAINER VESTIARIO</t>
  </si>
  <si>
    <t xml:space="preserve">1.4.1</t>
  </si>
  <si>
    <t xml:space="preserve">1.4.2</t>
  </si>
  <si>
    <t xml:space="preserve">RESERVA TECNICA</t>
  </si>
  <si>
    <t xml:space="preserve">2.1</t>
  </si>
  <si>
    <t xml:space="preserve">PISO EM PORCELANATO COM A MESMA ESPECIFICAÇÃO, COR E TAMANHO DO UTILIZADO NA OBRA</t>
  </si>
  <si>
    <t xml:space="preserve">2.2</t>
  </si>
  <si>
    <t xml:space="preserve">PISO EM CERAMICA COM A MESMA ESPECIFICAÇÃO, COR E TAMANHO DO UTILIZADO NA OBRA</t>
  </si>
  <si>
    <t xml:space="preserve"> 3 </t>
  </si>
  <si>
    <t xml:space="preserve">TRANSPORTE E DESCARTE DE ENTULHOS</t>
  </si>
  <si>
    <t xml:space="preserve">3.1</t>
  </si>
  <si>
    <t xml:space="preserve">RETIRADA DE ENTULHO COM TRANSPORTE E DESTINAÇÃO </t>
  </si>
  <si>
    <t xml:space="preserve">T </t>
  </si>
  <si>
    <t xml:space="preserve">CENTRO DE TREINAMENTO</t>
  </si>
  <si>
    <t xml:space="preserve">4.1</t>
  </si>
  <si>
    <t xml:space="preserve">DEMOLIÇÕES</t>
  </si>
  <si>
    <t xml:space="preserve">4.1.1</t>
  </si>
  <si>
    <t xml:space="preserve">DEMOLIÇÃO DE REVESTIMENTO CERÂMICO, DE FORMA MANUAL, SEM REAPROVEITAMENTO. AF_12/2017</t>
  </si>
  <si>
    <t xml:space="preserve">4.1.2</t>
  </si>
  <si>
    <t xml:space="preserve">RETIRADA DE FOLHAS DE PORTA DE PASSAGEM OU JANELA</t>
  </si>
  <si>
    <t xml:space="preserve">4.1.3</t>
  </si>
  <si>
    <t xml:space="preserve">RETIRADA APARELHOS SANITARIOS E METAIS</t>
  </si>
  <si>
    <t xml:space="preserve">4.1.4</t>
  </si>
  <si>
    <t xml:space="preserve">RETIRADA APARELHOS DE ILUMINACAO</t>
  </si>
  <si>
    <t xml:space="preserve">4.1.5</t>
  </si>
  <si>
    <t xml:space="preserve">RETIRADA DE DIVISORIAS </t>
  </si>
  <si>
    <t xml:space="preserve">4.1.6</t>
  </si>
  <si>
    <t xml:space="preserve">REMOÇÃO DE FORRO DE GESSO, DE FORMA MANUAL, SEM REAPROVEITAMENTO. AF_12/2017</t>
  </si>
  <si>
    <t xml:space="preserve">4.2</t>
  </si>
  <si>
    <t xml:space="preserve">HIDROSSANITARIO</t>
  </si>
  <si>
    <t xml:space="preserve">4.2.1</t>
  </si>
  <si>
    <t xml:space="preserve">BOMBA BC-21R 2.1/2"" 5,0CV 220/380/440V TRIFASICA SCHNEIDER</t>
  </si>
  <si>
    <t xml:space="preserve">4.2.2</t>
  </si>
  <si>
    <t xml:space="preserve">ASSENTO SANITÁRIO CONVENCIONAL - FORNECIMENTO E INSTALACAO. AF_01/2020</t>
  </si>
  <si>
    <t xml:space="preserve">4.2.3</t>
  </si>
  <si>
    <t xml:space="preserve">REGISTRO DE GAVETA BRUTO, LATÃO, ROSCÁVEL, 1", COM ACABAMENTO E CANOPLA CROMADOS - FORNECIMENTO E INSTALAÇÃO. AF_08/2021</t>
  </si>
  <si>
    <t xml:space="preserve">4.2.4</t>
  </si>
  <si>
    <t xml:space="preserve">CUBA DE EMBUTIR OVAL EM LOUÇA BRANCA, 35 X 50CM OU EQUIVALENTE - FORNECIMENTO E INSTALAÇÃO. AF_01/2020</t>
  </si>
  <si>
    <t xml:space="preserve">4.2.5</t>
  </si>
  <si>
    <t xml:space="preserve">REGISTRO DE GAVETA BRUTO, LATÃO, ROSCÁVEL, 1 1/2", COM ACABAMENTO E CANOPLA CROMADOS - FORNECIMENTO E INSTALAÇÃO. AF_08/2021</t>
  </si>
  <si>
    <t xml:space="preserve">4.2.6</t>
  </si>
  <si>
    <t xml:space="preserve">CAIXA ENTERRADA RETENTORA DE AREIA RETANGULAR, EM ALVENARIA COM BLOCOS DE CONCRETO, DIMENSÕES INTERNAS: 1,00 X 1,00 X 1,20 M, EXCLUINDO TAMPÃO. AF_12/2020</t>
  </si>
  <si>
    <t xml:space="preserve">4.2.7</t>
  </si>
  <si>
    <t xml:space="preserve">CAIXA DE PASSAGEM CONCRETO 0,70x0,70x0,55m</t>
  </si>
  <si>
    <t xml:space="preserve">4.2.8</t>
  </si>
  <si>
    <t xml:space="preserve">POCO DE VISITA COM ANEIS CONCRETO 1,00M TAMPO FoFoPROF.1,20m</t>
  </si>
  <si>
    <t xml:space="preserve">4.2.9</t>
  </si>
  <si>
    <t xml:space="preserve">CAIXA SIFONADA, PVC, DN 150 X 185 X 75 MM, JUNTA ELÁSTICA, FORNECIDA E INSTALADA EM RAMAL DE DESCARGA OU EM RAMAL DE ESGOTO SANITÁRIO. AF_12/2014</t>
  </si>
  <si>
    <t xml:space="preserve">4.2.10</t>
  </si>
  <si>
    <t xml:space="preserve">RALO SIFONADO, PVC, DN 100 X 40 MM, JUNTA SOLDÁVEL, FORNECIDO E INSTALADO EM RAMAL DE DESCARGA OU EM RAMAL DE ESGOTO SANITÁRIO. AF_12/2014</t>
  </si>
  <si>
    <t xml:space="preserve">4.2.11</t>
  </si>
  <si>
    <t xml:space="preserve">SIFÃO DO TIPO FLEXÍVEL EM PVC 1 X 1.1/2 - FORNECIMENTO E INSTALAÇÃO. AF_01/2020</t>
  </si>
  <si>
    <t xml:space="preserve">4.2.12</t>
  </si>
  <si>
    <t xml:space="preserve">VALVULA PARA TANQUE</t>
  </si>
  <si>
    <t xml:space="preserve">4.2.13</t>
  </si>
  <si>
    <t xml:space="preserve">(COMPOSIÇÃO REPRESENTATIVA) DO SERVIÇO DE INST. TUBO PVC, SÉRIE N, ESGOTO PREDIAL, 100 MM (INST. RAMAL DESCARGA, RAMAL DE ESG. SANIT., PRUMADA ESG. SANIT., VENTILAÇÃO OU SUB-COLETOR AÉREO), INCL. CONEXÕES E CORTES, FIXAÇÕES, P/ PRÉDIOS. AF_10/2015</t>
  </si>
  <si>
    <t xml:space="preserve">M</t>
  </si>
  <si>
    <t xml:space="preserve">4.2.14</t>
  </si>
  <si>
    <t xml:space="preserve">(COMPOSIÇÃO REPRESENTATIVA) DO SERVIÇO DE INSTALAÇÃO DE TUBO DE PVC, SÉRIE NORMAL, ESGOTO PREDIAL, DN 40 MM (INSTALADO EM RAMAL DE DESCARGA OU RAMAL DE ESGOTO SANITÁRIO), INCLUSIVE CONEXÕES, CORTES E FIXAÇÕES, PARA PRÉDIOS. AF_10/2015</t>
  </si>
  <si>
    <t xml:space="preserve">4.2.15</t>
  </si>
  <si>
    <t xml:space="preserve">(COMPOSIÇÃO REPRESENTATIVA) DO SERVIÇO DE INSTALAÇÃO DE TUBO DE PVC, SÉRIE NORMAL, ESGOTO PREDIAL, DN 50 MM (INSTALADO EM RAMAL DE DESCARGA OU RAMAL DE ESGOTO SANITÁRIO), INCLUSIVE CONEXÕES, CORTES E FIXAÇÕES PARA, PRÉDIOS. AF_10/2015</t>
  </si>
  <si>
    <t xml:space="preserve">4.2.16</t>
  </si>
  <si>
    <t xml:space="preserve">(COMPOSIÇÃO REPRESENTATIVA) DO SERVIÇO DE INSTALAÇÃO DE TUBOS DE PVC, SÉRIE R, ÁGUA PLUVIAL, DN 75 MM (INSTALADO EM RAMAL DE ENCAMINHAMENTO, OU CONDUTORES VERTICAIS), INCLUSIVE CONEXÕES, CORTE E FIXAÇÕES, PARA PRÉDIOS. AF_10/2015</t>
  </si>
  <si>
    <t xml:space="preserve">4.2.17</t>
  </si>
  <si>
    <t xml:space="preserve">CHUVEIRO ELÉTRICO COMUM CORPO PLÁSTICO, TIPO DUCHA  FORNECIMENTO E INSTALAÇÃO. AF_01/2020</t>
  </si>
  <si>
    <t xml:space="preserve">4.2.18</t>
  </si>
  <si>
    <t xml:space="preserve">MICTÓRIO SIFONADO LOUÇA BRANCA  PADRÃO MÉDIO  FORNECIMENTO E INSTALAÇÃO. AF_01/2020</t>
  </si>
  <si>
    <t xml:space="preserve">4.2.19</t>
  </si>
  <si>
    <t xml:space="preserve">TORNEIRA P/ LAVATORIO MESA BICA BAIXA PRESSMATIC COMPACT</t>
  </si>
  <si>
    <t xml:space="preserve">4.2.20</t>
  </si>
  <si>
    <t xml:space="preserve">VASO SANITÁRIO SIFONADO COM CAIXA ACOPLADA LOUÇA BRANCA - PADRÃO MÉDIO, INCLUSO ENGATE FLEXÍVEL EM METAL CROMADO, 1/2  X 40CM - FORNECIMENTO E INSTALAÇÃO. AF_01/2020</t>
  </si>
  <si>
    <t xml:space="preserve">4.2.21</t>
  </si>
  <si>
    <t xml:space="preserve">KIT PCD</t>
  </si>
  <si>
    <t xml:space="preserve">4.2.22</t>
  </si>
  <si>
    <t xml:space="preserve">REGISTRO DE GAVETA BRUTO, LATÃO, ROSCÁVEL, 2 1/2" - FORNECIMENTO E INSTALAÇÃO. AF_08/2021</t>
  </si>
  <si>
    <t xml:space="preserve">4.2.23</t>
  </si>
  <si>
    <t xml:space="preserve">REGISTRO DE GAVETA BRUTO, LATÃO, ROSCÁVEL, 2" - FORNECIMENTO E INSTALAÇÃO. AF_08/2021</t>
  </si>
  <si>
    <t xml:space="preserve">4.2.24</t>
  </si>
  <si>
    <t xml:space="preserve">4.2.25</t>
  </si>
  <si>
    <t xml:space="preserve">4.2.26</t>
  </si>
  <si>
    <t xml:space="preserve">REGISTRO DE GAVETA BRUTO, LATÃO, ROSCÁVEL, 3/4", COM ACABAMENTO E CANOPLA CROMADOS - FORNECIMENTO E INSTALAÇÃO. AF_08/2021</t>
  </si>
  <si>
    <t xml:space="preserve">4.2.27</t>
  </si>
  <si>
    <t xml:space="preserve">REGISTRO DE PRESSÃO BRUTO, LATÃO, ROSCÁVEL, 3/4", COM ACABAMENTO E CANOPLA CROMADOS - FORNECIMENTO E INSTALAÇÃO. AF_08/2021</t>
  </si>
  <si>
    <t xml:space="preserve">4.2.28</t>
  </si>
  <si>
    <t xml:space="preserve">VÁLVULA DE ESFERA BRUTA, BRONZE, ROSCÁVEL, 1 1/2'' - FORNECIMENTO E INSTALAÇÃO. AF_08/2021</t>
  </si>
  <si>
    <t xml:space="preserve">4.2.29</t>
  </si>
  <si>
    <t xml:space="preserve">VÁLVULA DE ESFERA BRUTA, BRONZE, ROSCÁVEL, 2'' - FORNECIMENTO E INSTALAÇÃO. AF_08/2021</t>
  </si>
  <si>
    <t xml:space="preserve">4.2.30</t>
  </si>
  <si>
    <t xml:space="preserve">VALVULA ESFERA  2.1/2"" </t>
  </si>
  <si>
    <t xml:space="preserve">4.2.31</t>
  </si>
  <si>
    <t xml:space="preserve">ENGATE FLEXÍVEL EM INOX, 1/2  X 30CM - FORNECIMENTO E INSTALAÇÃO. AF_01/2020</t>
  </si>
  <si>
    <t xml:space="preserve">4.2.32</t>
  </si>
  <si>
    <t xml:space="preserve">ENGATE FLEXÍVEL EM PLÁSTICO BRANCO, 1/2 X 30CM - FORNECIMENTO E INSTALAÇÃO. AF_01/2020</t>
  </si>
  <si>
    <t xml:space="preserve">4.2.33</t>
  </si>
  <si>
    <t xml:space="preserve">ADAPTADOR CURTO COM BOLSA E ROSCA PARA REGISTRO, PVC, SOLDÁVEL, DN 60MM X 2 , INSTALADO EM PRUMADA DE ÁGUA - FORNECIMENTO E INSTALAÇÃO. AF_06/2022</t>
  </si>
  <si>
    <t xml:space="preserve">4.2.34</t>
  </si>
  <si>
    <t xml:space="preserve">ADAPTADOR CURTO COM BOLSA E ROSCA PARA REGISTRO, PVC, SOLDÁVEL, DN 75MM X 2.1/2, INSTALADO EM PRUMADA DE ÁGUA - FORNECIMENTO E INSTALAÇÃO. AF_12/2014</t>
  </si>
  <si>
    <t xml:space="preserve">4.2.35</t>
  </si>
  <si>
    <t xml:space="preserve">JOELHO 90 GRAUS, PVC, SOLDÁVEL, DN 75MM, INSTALADO EM PRUMADA DE ÁGUA - FORNECIMENTO E INSTALAÇÃO. AF_06/2022</t>
  </si>
  <si>
    <t xml:space="preserve">4.2.36</t>
  </si>
  <si>
    <t xml:space="preserve">(COMPOSIÇÃO REPRESENTATIVA) DO SERVIÇO DE INSTALAÇÃO DE TUBOS DE PVC, SOLDÁVEL, ÁGUA FRIA, DN 25 MM (INSTALADO EM RAMAL, SUB-RAMAL, RAMAL DE DISTRIBUIÇÃO OU PRUMADA), INCLUSIVE CONEXÕES, CORTES E FIXAÇÕES, PARA PRÉDIOS. AF_10/2015</t>
  </si>
  <si>
    <t xml:space="preserve">4.2.37</t>
  </si>
  <si>
    <t xml:space="preserve">(COMPOSIÇÃO REPRESENTATIVA) DO SERVIÇO DE INSTALAÇÃO TUBOS DE PVC, SOLDÁVEL, ÁGUA FRIA, DN 32 MM (INSTALADO EM RAMAL, SUB-RAMAL, RAMAL DE DISTRIBUIÇÃO OU PRUMADA), INCLUSIVE CONEXÕES, CORTES E FIXAÇÕES, PARA PRÉDIOS. AF_10/2015</t>
  </si>
  <si>
    <t xml:space="preserve">4.2.38</t>
  </si>
  <si>
    <t xml:space="preserve">(COMPOSIÇÃO REPRESENTATIVA) DO SERVIÇO DE INSTALAÇÃO DE TUBOS DE PVC, SOLDÁVEL, ÁGUA FRIA, DN 50 MM (INSTALADO EM PRUMADA), INCLUSIVE CONEXÕES, CORTES E FIXAÇÕES, PARA PRÉDIOS. AF_10/2015</t>
  </si>
  <si>
    <t xml:space="preserve">4.2.39</t>
  </si>
  <si>
    <t xml:space="preserve">TUBO, PVC, SOLDÁVEL, DN 60MM, INSTALADO EM PRUMADA DE ÁGUA - FORNECIMENTO E INSTALAÇÃO. AF_06/2022</t>
  </si>
  <si>
    <t xml:space="preserve">4.2.40</t>
  </si>
  <si>
    <t xml:space="preserve">TUBO, PVC, SOLDÁVEL, DN 75MM, INSTALADO EM PRUMADA DE ÁGUA - FORNECIMENTO E INSTALAÇÃO. AF_06/2022</t>
  </si>
  <si>
    <t xml:space="preserve">4.2.41</t>
  </si>
  <si>
    <t xml:space="preserve">TE, PVC, SOLDÁVEL, DN 60MM, INSTALADO EM PRUMADA DE ÁGUA - FORNECIMENTO E INSTALAÇÃO. AF_06/2022</t>
  </si>
  <si>
    <t xml:space="preserve">4.2.42</t>
  </si>
  <si>
    <t xml:space="preserve">RESERVATORIO, EM FIBRA DE VIDRO OU POLIETILENO, COM CAPACIDADE EM TORNO DE 5000L, INCLUSIVE TAMPA DE VEDACAO COM ESCOTILHA E FIXADORES.FORNECIMENTO</t>
  </si>
  <si>
    <t xml:space="preserve">4.2.43</t>
  </si>
  <si>
    <t xml:space="preserve">BANCADA DE GRANITO - FORNECIMENTO E INSTALAÇÃO. AF_01/2020</t>
  </si>
  <si>
    <t xml:space="preserve">4.2.44</t>
  </si>
  <si>
    <t xml:space="preserve">RASGO EM CONTRAPISO PARA RAMAIS/ DISTRIBUIÇÃO. AF_05/2015</t>
  </si>
  <si>
    <t xml:space="preserve">4.2.45</t>
  </si>
  <si>
    <t xml:space="preserve">RASGO EM ALVENARIA PARA RAMAIS/ DISTRIBUIÇÃO. AF_05/2015</t>
  </si>
  <si>
    <t xml:space="preserve">4.2.46</t>
  </si>
  <si>
    <t xml:space="preserve">DUCHA HIGIENICA</t>
  </si>
  <si>
    <t xml:space="preserve">4.2.47</t>
  </si>
  <si>
    <t xml:space="preserve">SABONETEIRA PLASTICA TIPO DISPENSER PARA SABONETE LIQUIDO COM RESERVATORIO 800 A 1500 ML, INCLUSO FIXAÇÃO. AF_01/2020</t>
  </si>
  <si>
    <t xml:space="preserve">4.2.48</t>
  </si>
  <si>
    <t xml:space="preserve">PAPELEIRA DE PAREDE EM METAL CROMADO SEM TAMPA</t>
  </si>
  <si>
    <t xml:space="preserve">4.2.49</t>
  </si>
  <si>
    <t xml:space="preserve">ESPELHO CRISTAL, ESPESSURA 4MM, COM PARAFUSOS DE FIXACAO, SEM MOLDURA</t>
  </si>
  <si>
    <t xml:space="preserve">4.2.50</t>
  </si>
  <si>
    <t xml:space="preserve">TOALHEIRO PLASTICO TIPO DISPENSER PARA PAPEL TOALHA INTERFOLHADO</t>
  </si>
  <si>
    <t xml:space="preserve">4.3</t>
  </si>
  <si>
    <t xml:space="preserve">REVESTIMENTO</t>
  </si>
  <si>
    <t xml:space="preserve">4.3.1</t>
  </si>
  <si>
    <t xml:space="preserve">REVESTIMENTO CERÂMICO PARA PISO COM PLACAS TIPO PORCELANATO DE DIMENSÕES MINIMA 60X60 CM.</t>
  </si>
  <si>
    <t xml:space="preserve">4.3.2</t>
  </si>
  <si>
    <t xml:space="preserve">IMPERMEABILIZAÇÃO DE SUPERFÍCIE COM ARGAMASSA POLIMÉRICA / MEMBRANA ACRÍLICA, 3 DEMÃOS. AF_06/2018</t>
  </si>
  <si>
    <t xml:space="preserve">4.3.3</t>
  </si>
  <si>
    <t xml:space="preserve">FORRO EM PLACAS DE GESSO, PARA AMBIENTES COMERCIAIS. AF_05/2017_P</t>
  </si>
  <si>
    <t xml:space="preserve">4.3.4</t>
  </si>
  <si>
    <t xml:space="preserve">EMBOÇO, PARA RECEBIMENTO DE CERÂMICA, EM ARGAMASSA TRAÇO 1:2:8, PREPARO MANUAL, APLICADO MANUALMENTE EM FACES INTERNAS DE PAREDES, PARA AMBIENTE COM ÁREA  ENTRE 5M2 E 10M2, ESPESSURA DE 20MM, COM EXECUÇÃO DE TALISCAS. AF_06/2014</t>
  </si>
  <si>
    <t xml:space="preserve">4.3.5</t>
  </si>
  <si>
    <t xml:space="preserve">CONTRAPISO EM ARGAMASSA PRONTA, PREPARO MANUAL, APLICADO EM ÁREAS MOLHADAS SOBRE IMPERMEABILIZAÇÃO, ACABAMENTO NÃO REFORÇADO, ESPESSURA 3CM. AF_07/2021</t>
  </si>
  <si>
    <t xml:space="preserve">4.4</t>
  </si>
  <si>
    <t xml:space="preserve">PINTURA</t>
  </si>
  <si>
    <t xml:space="preserve">4.4.1</t>
  </si>
  <si>
    <t xml:space="preserve">APLICAÇÃO MANUAL DE PINTURA COM TINTA LÁTEX ACRÍLICA EM TETO, DUAS DEMÃOS. AF_06/2014</t>
  </si>
  <si>
    <t xml:space="preserve">4.4.2</t>
  </si>
  <si>
    <t xml:space="preserve">APLICAÇÃO E LIXAMENTO DE MASSA LÁTEX EM TETO, UMA DEMÃO. AF_06/2014</t>
  </si>
  <si>
    <t xml:space="preserve">4.4.3</t>
  </si>
  <si>
    <t xml:space="preserve">LIXAMENTO DE MADEIRA PARA APLICAÇÃO DE FUNDO OU PINTURA. AF_01/2021</t>
  </si>
  <si>
    <t xml:space="preserve">4.4.4</t>
  </si>
  <si>
    <t xml:space="preserve">PINTURA IMUNIZANTE PARA MADEIRA, 2 DEMÃOS. AF_01/2021</t>
  </si>
  <si>
    <t xml:space="preserve">4.5</t>
  </si>
  <si>
    <t xml:space="preserve">ELETRICO</t>
  </si>
  <si>
    <t xml:space="preserve">4.5.1</t>
  </si>
  <si>
    <t xml:space="preserve">CAIXA RETANGULAR 4" X 2" MÉDIA (1,30 M DO PISO), METÁLICA, INSTALADA EM PAREDE - FORNECIMENTO E INSTALAÇÃO. AF_12/2015</t>
  </si>
  <si>
    <t xml:space="preserve">4.5.2</t>
  </si>
  <si>
    <t xml:space="preserve">CAIXA OCTOGONAL 3" X 3", PVC, INSTALADA EM LAJE - FORNECIMENTO E INSTALAÇÃO. AF_12/2015</t>
  </si>
  <si>
    <t xml:space="preserve">4.5.3</t>
  </si>
  <si>
    <t xml:space="preserve">CABO DE COBRE ISOLADO, 10 MM², ANTI-CHAMA 0,6/1 KV, INSTALADO EM ELETROCALHA OU PERFILADO - FORNECIMENTO E INSTALAÇÃO. AF_10/2020</t>
  </si>
  <si>
    <t xml:space="preserve">4.5.4</t>
  </si>
  <si>
    <t xml:space="preserve">CABO DE COBRE FLEXÍVEL ISOLADO, 16 MM², ANTI-CHAMA 0,6/1,0 KV, PARA CIRCUITOS TERMINAIS - FORNECIMENTO E INSTALAÇÃO. AF_12/2015</t>
  </si>
  <si>
    <t xml:space="preserve">4.5.5</t>
  </si>
  <si>
    <t xml:space="preserve">CABO DE COBRE FLEXÍVEL ISOLADO, 4 MM², ANTI-CHAMA 0,6/1,0 KV, PARA CIRCUITOS TERMINAIS - FORNECIMENTO E INSTALAÇÃO. AF_12/2015</t>
  </si>
  <si>
    <t xml:space="preserve">4.5.6</t>
  </si>
  <si>
    <t xml:space="preserve">CABO DE COBRE FLEXÍVEL ISOLADO, 25 MM², ANTI-CHAMA 0,6/1,0 KV, PARA REDE ENTERRADA DE DISTRIBUIÇÃO DE ENERGIA ELÉTRICA - FORNECIMENTO E INSTALAÇÃO. AF_12/2021</t>
  </si>
  <si>
    <t xml:space="preserve">4.5.7</t>
  </si>
  <si>
    <t xml:space="preserve">CABO DE COBRE FLEXÍVEL ISOLADO, 50 MM², ANTI-CHAMA 0,6/1,0 KV, PARA REDE ENTERRADA DE DISTRIBUIÇÃO DE ENERGIA ELÉTRICA - FORNECIMENTO E INSTALAÇÃO. AF_12/2021</t>
  </si>
  <si>
    <t xml:space="preserve">4.5.8</t>
  </si>
  <si>
    <t xml:space="preserve">CABO DE COBRE FLEXÍVEL ISOLADO, 2,5 MM², ANTI-CHAMA 450/750 V, PARA CIRCUITOS TERMINAIS - FORNECIMENTO E INSTALAÇÃO. AF_12/2015</t>
  </si>
  <si>
    <t xml:space="preserve">4.5.9</t>
  </si>
  <si>
    <t xml:space="preserve">CABO DE COBRE FLEXÍVEL ISOLADO, 4 MM², ANTI-CHAMA 450/750 V, PARA CIRCUITOS TERMINAIS - FORNECIMENTO E INSTALAÇÃO. AF_12/2015</t>
  </si>
  <si>
    <t xml:space="preserve">4.5.10</t>
  </si>
  <si>
    <t xml:space="preserve">CABO DE COBRE FLEXÍVEL ISOLADO, 6 MM², ANTI-CHAMA 450/750 V, PARA CIRCUITOS TERMINAIS - FORNECIMENTO E INSTALAÇÃO. AF_12/2015</t>
  </si>
  <si>
    <t xml:space="preserve">4.5.11</t>
  </si>
  <si>
    <t xml:space="preserve">CAIXA DE PASSAGEM DE EMBUTIR, EM ACO, COM TAMPA PARAFUSADA, DE 30X30CM. FORNECIMENTO E COLOCACAO</t>
  </si>
  <si>
    <t xml:space="preserve">4.5.12</t>
  </si>
  <si>
    <t xml:space="preserve">TOMADA MÉDIA DE EMBUTIR (1 MÓDULO), 2P+T 20 A, INCLUINDO SUPORTE E PLACA - FORNECIMENTO E INSTALAÇÃO. AF_12/2015</t>
  </si>
  <si>
    <t xml:space="preserve">4.5.13</t>
  </si>
  <si>
    <t xml:space="preserve">SENSOR DE PRESENÇA COM FOTOCÉLULA, FIXAÇÃO EM PAREDE - FORNECIMENTO E INSTALAÇÃO. AF_02/2020</t>
  </si>
  <si>
    <t xml:space="preserve">4.5.14</t>
  </si>
  <si>
    <t xml:space="preserve">DISJUNTOR TERMOMAGNÉTICO TRIPOLAR , CORRENTE NOMINAL DE 125A - FORNECIMENTO E INSTALAÇÃO. AF_10/2020</t>
  </si>
  <si>
    <t xml:space="preserve">4.5.15</t>
  </si>
  <si>
    <t xml:space="preserve">DISJUNTOR TRIPOLAR TIPO DIN, CORRENTE NOMINAL DE 32A - FORNECIMENTO E INSTALAÇÃO. AF_10/2020</t>
  </si>
  <si>
    <t xml:space="preserve">4.5.16</t>
  </si>
  <si>
    <t xml:space="preserve">DISJUNTOR TRIPOLAR TIPO NEMA, CORRENTE NOMINAL DE 60 ATÉ 100A - FORNECIMENTO E INSTALAÇÃO. AF_10/2020</t>
  </si>
  <si>
    <t xml:space="preserve">4.5.17</t>
  </si>
  <si>
    <t xml:space="preserve">DISJUNTOR MONOPOLAR TIPO NEMA, CORRENTE NOMINAL DE 10 ATÉ 30A - FORNECIMENTO E INSTALAÇÃO. AF_10/2020</t>
  </si>
  <si>
    <t xml:space="preserve">4.5.18</t>
  </si>
  <si>
    <t xml:space="preserve">DISJUNTOR BIPOLAR TIPO DIN, CORRENTE NOMINAL DE 32A - FORNECIMENTO E INSTALAÇÃO. AF_10/2020</t>
  </si>
  <si>
    <t xml:space="preserve">4.5.19</t>
  </si>
  <si>
    <t xml:space="preserve">DISJUNTOR BIPOLAR TIPO DIN, CORRENTE NOMINAL DE 25A - FORNECIMENTO E INSTALAÇÃO. AF_10/2020</t>
  </si>
  <si>
    <t xml:space="preserve">4.5.20</t>
  </si>
  <si>
    <t xml:space="preserve">DISJUNTOR TETRAPOLAR TIPO DR, CORRENTE NOMINAL DE 40A - FORNECIMENTO E INSTALAÇÃO. AF_04/2016</t>
  </si>
  <si>
    <t xml:space="preserve">4.5.21</t>
  </si>
  <si>
    <t xml:space="preserve">ELETRODUTO FLEXÍVEL CORRUGADO REFORÇADO, PVC, DN 25 MM (3/4"), PARA CIRCUITOS TERMINAIS, INSTALADO EM FORRO - FORNECIMENTO E INSTALAÇÃO. AF_12/2015</t>
  </si>
  <si>
    <t xml:space="preserve">4.5.22</t>
  </si>
  <si>
    <t xml:space="preserve">ELETRODUTO FLEXÍVEL CORRUGADO REFORÇADO, PVC, DN 32 MM (1"), PARA CIRCUITOS TERMINAIS, INSTALADO EM FORRO - FORNECIMENTO E INSTALAÇÃO. AF_12/2015</t>
  </si>
  <si>
    <t xml:space="preserve">4.5.23</t>
  </si>
  <si>
    <t xml:space="preserve">ELETRODUTO FLEXÍVEL CORRUGADO, PEAD, DN 63 (2"), PARA REDE ENTERRADA DE DISTRIBUIÇÃO DE ENERGIA ELÉTRICA - FORNECIMENTO E INSTALAÇÃO. AF_12/2021</t>
  </si>
  <si>
    <t xml:space="preserve">4.5.24</t>
  </si>
  <si>
    <t xml:space="preserve">ELETRODUTO FLEXÍVEL CORRUGADO, PEAD, DN 50 (1 1/2"), PARA REDE ENTERRADA DE DISTRIBUIÇÃO DE ENERGIA ELÉTRICA - FORNECIMENTO E INSTALAÇÃO. AF_12/2021</t>
  </si>
  <si>
    <t xml:space="preserve">4.5.25</t>
  </si>
  <si>
    <t xml:space="preserve">LUMINARIA LED TUBULAR DE EMBUTIR, 2X18W (INCLUSIVE LAMPADAS),CORPO EM CHAPA DE ACO TRATADA E PINTURA ELETROSTATICA BRANCA, REFLETOR EM ALUMINIO DE ALTO BRILHO, COM ALETAS, SEM REATOR. FORNECIMENTO E COLOCACAO</t>
  </si>
  <si>
    <t xml:space="preserve">4.5.26</t>
  </si>
  <si>
    <t xml:space="preserve">QUADRO DE DISTRIBUIÇÃO DE ENERGIA EM CHAPA DE AÇO GALVANIZADO, DE EMBUTIR, COM BARRAMENTO TRIFÁSICO, PARA 18 DISJUNTORES DIN 100A - FORNECIMENTO E INSTALAÇÃO. AF_10/2020</t>
  </si>
  <si>
    <t xml:space="preserve">4.5.27</t>
  </si>
  <si>
    <t xml:space="preserve">QUADRO DE DISTRIBUICAO DE ENERGIA PARA DISJUNTORES TERMO-MAGNETICOS UNIPOLARES, DE EMBUTIR, COM PORTA E BARRAMENTOS DE FASE, NEUTRO E TERRA, TRIFASICO, PARA INSTALACAO DE ATE 70 DISJUNTORES COM DISPOSITIVO PARA CHAVE GERAL.FORNECIMENTO E COLOCACAO</t>
  </si>
  <si>
    <t xml:space="preserve">4.6</t>
  </si>
  <si>
    <t xml:space="preserve">ESQUADRIAS E DIVISORIAS</t>
  </si>
  <si>
    <t xml:space="preserve">4.6.1</t>
  </si>
  <si>
    <t xml:space="preserve">KIT DE PORTA DE MADEIRA PARA PINTURA, SEMI-OCA (LEVE OU MÉDIA), PADRÃO MÉDIO, 70X210CM, ESPESSURA DE 3,5CM, ITENS INCLUSOS: DOBRADIÇAS, MONTAGEM E INSTALAÇÃO DO BATENTE, FECHADURA COM EXECUÇÃO DO FURO - FORNECIMENTO E INSTALAÇÃO. AF_12/2019</t>
  </si>
  <si>
    <t xml:space="preserve">4.6.2</t>
  </si>
  <si>
    <t xml:space="preserve">KIT DE PORTA DE MADEIRA PARA PINTURA, SEMI-OCA (LEVE OU MÉDIA), PADRÃO MÉDIO, 80X210CM, ESPESSURA DE 3,5CM, ITENS INCLUSOS: DOBRADIÇAS, MONTAGEM E INSTALAÇÃO DO BATENTE, FECHADURA COM EXECUÇÃO DO FURO - FORNECIMENTO E INSTALAÇÃO. AF_12/2019</t>
  </si>
  <si>
    <t xml:space="preserve">4.6.3</t>
  </si>
  <si>
    <t xml:space="preserve">KIT DE PORTA-PRONTA Laminado melamínico de alta pressao TS -10 mm</t>
  </si>
  <si>
    <t xml:space="preserve">4.6.4</t>
  </si>
  <si>
    <t xml:space="preserve">DIVISORIA SANITÁRIA, TIPO CABINE, EM GRANITO CINZA POLIDO, ESP = 3CM, ASSENTADO COM ARGAMASSA COLANTE AC III-E, EXCLUSIVE FERRAGENS. AF_01/2021</t>
  </si>
  <si>
    <t xml:space="preserve">4.6.5</t>
  </si>
  <si>
    <t xml:space="preserve">DIVISORIA Laminado melamínico de alta pressao TS -10 mm, incluindo as portas e tapavista mictorios </t>
  </si>
  <si>
    <t xml:space="preserve">PRÉDIO DE SERVIÇO</t>
  </si>
  <si>
    <t xml:space="preserve">5.1</t>
  </si>
  <si>
    <t xml:space="preserve">5.1.1</t>
  </si>
  <si>
    <t xml:space="preserve">5.1.2</t>
  </si>
  <si>
    <t xml:space="preserve">5.1.3</t>
  </si>
  <si>
    <t xml:space="preserve">5.1.4</t>
  </si>
  <si>
    <t xml:space="preserve">5.1.5</t>
  </si>
  <si>
    <t xml:space="preserve">5.1.6</t>
  </si>
  <si>
    <t xml:space="preserve">5.2</t>
  </si>
  <si>
    <t xml:space="preserve">5.2.1</t>
  </si>
  <si>
    <t xml:space="preserve">5.2.2</t>
  </si>
  <si>
    <t xml:space="preserve">5.2.3</t>
  </si>
  <si>
    <t xml:space="preserve">5.2.4</t>
  </si>
  <si>
    <t xml:space="preserve">5.2.5</t>
  </si>
  <si>
    <t xml:space="preserve">5.2.6</t>
  </si>
  <si>
    <t xml:space="preserve">SIFAO METALICO PARA MICTORIO 1""x2""</t>
  </si>
  <si>
    <t xml:space="preserve">5.2.7</t>
  </si>
  <si>
    <t xml:space="preserve">5.2.8</t>
  </si>
  <si>
    <t xml:space="preserve">5.2.9</t>
  </si>
  <si>
    <t xml:space="preserve">5.2.10</t>
  </si>
  <si>
    <t xml:space="preserve">5.2.11</t>
  </si>
  <si>
    <t xml:space="preserve">(COMPOSIÇÃO REPRESENTATIVA) DO SERVIÇO DE INST. TUBO PVC, SÉRIE N, ESGOTO PREDIAL, DN 75 MM, (INST. EM RAMAL DE DESCARGA, RAMAL DE ESG. SANITÁRIO, PRUMADA DE ESG. SANITÁRIO OU VENTILAÇÃO), INCL. CONEXÕES, CORTES E FIXAÇÕES, P/ PRÉDIOS. AF_10/2015</t>
  </si>
  <si>
    <t xml:space="preserve">5.2.12</t>
  </si>
  <si>
    <t xml:space="preserve">5.2.13</t>
  </si>
  <si>
    <t xml:space="preserve">5.2.14</t>
  </si>
  <si>
    <t xml:space="preserve">5.2.15</t>
  </si>
  <si>
    <t xml:space="preserve">5.2.16</t>
  </si>
  <si>
    <t xml:space="preserve">5.2.17</t>
  </si>
  <si>
    <t xml:space="preserve">5.2.18</t>
  </si>
  <si>
    <t xml:space="preserve">5.2.19</t>
  </si>
  <si>
    <t xml:space="preserve">5.2.20</t>
  </si>
  <si>
    <t xml:space="preserve">VÁLVULA DE ESFERA BRUTA, BRONZE, ROSCÁVEL, 3/4'' - FORNECIMENTO E INSTALAÇÃO. AF_08/2021</t>
  </si>
  <si>
    <t xml:space="preserve">5.2.21</t>
  </si>
  <si>
    <t xml:space="preserve">5.2.22</t>
  </si>
  <si>
    <t xml:space="preserve">5.2.23</t>
  </si>
  <si>
    <t xml:space="preserve">5.2.24</t>
  </si>
  <si>
    <t xml:space="preserve">5.2.25</t>
  </si>
  <si>
    <t xml:space="preserve">5.2.26</t>
  </si>
  <si>
    <t xml:space="preserve">5.2.27</t>
  </si>
  <si>
    <t xml:space="preserve">5.2.28</t>
  </si>
  <si>
    <t xml:space="preserve">5.2.29</t>
  </si>
  <si>
    <t xml:space="preserve">5.2.30</t>
  </si>
  <si>
    <t xml:space="preserve">5.2.31</t>
  </si>
  <si>
    <t xml:space="preserve">5.2.32</t>
  </si>
  <si>
    <t xml:space="preserve">5.2.33</t>
  </si>
  <si>
    <t xml:space="preserve">5.2.34</t>
  </si>
  <si>
    <t xml:space="preserve">5.2.35</t>
  </si>
  <si>
    <t xml:space="preserve">5.2.36</t>
  </si>
  <si>
    <t xml:space="preserve">5.3</t>
  </si>
  <si>
    <t xml:space="preserve">5.3.1</t>
  </si>
  <si>
    <t xml:space="preserve">5.3.2</t>
  </si>
  <si>
    <t xml:space="preserve">5.3.3</t>
  </si>
  <si>
    <t xml:space="preserve">5.3.4</t>
  </si>
  <si>
    <t xml:space="preserve">5.3.5</t>
  </si>
  <si>
    <t xml:space="preserve">5.4</t>
  </si>
  <si>
    <t xml:space="preserve">5.4.1</t>
  </si>
  <si>
    <t xml:space="preserve">5.4.2</t>
  </si>
  <si>
    <t xml:space="preserve">5.4.3</t>
  </si>
  <si>
    <t xml:space="preserve">5.4.4</t>
  </si>
  <si>
    <t xml:space="preserve">5.5</t>
  </si>
  <si>
    <t xml:space="preserve">5.5.1</t>
  </si>
  <si>
    <t xml:space="preserve">5.5.2</t>
  </si>
  <si>
    <t xml:space="preserve">5.5.3</t>
  </si>
  <si>
    <t xml:space="preserve">5.5.4</t>
  </si>
  <si>
    <t xml:space="preserve">5.5.5</t>
  </si>
  <si>
    <t xml:space="preserve">CABO DE COBRE FLEXÍVEL ISOLADO, 35 MM², ANTI-CHAMA 0,6/1,0 KV, PARA REDE ENTERRADA DE DISTRIBUIÇÃO DE ENERGIA ELÉTRICA - FORNECIMENTO E INSTALAÇÃO. AF_12/2021</t>
  </si>
  <si>
    <t xml:space="preserve">5.5.6</t>
  </si>
  <si>
    <t xml:space="preserve">5.5.7</t>
  </si>
  <si>
    <t xml:space="preserve">5.5.8</t>
  </si>
  <si>
    <t xml:space="preserve">5.5.9</t>
  </si>
  <si>
    <t xml:space="preserve">CAIXA DE PASSAGEM DE EMBUTIR, EM ACO, COM TAMPA PARAFUSADA, DE 15X15CM. FORNECIMENTO E COLOCACAO</t>
  </si>
  <si>
    <t xml:space="preserve">5.5.10</t>
  </si>
  <si>
    <t xml:space="preserve">5.5.11</t>
  </si>
  <si>
    <t xml:space="preserve">5.5.12</t>
  </si>
  <si>
    <t xml:space="preserve">5.5.13</t>
  </si>
  <si>
    <t xml:space="preserve">5.5.14</t>
  </si>
  <si>
    <t xml:space="preserve">5.5.15</t>
  </si>
  <si>
    <t xml:space="preserve">5.5.16</t>
  </si>
  <si>
    <t xml:space="preserve">5.5.17</t>
  </si>
  <si>
    <t xml:space="preserve">5.5.18</t>
  </si>
  <si>
    <t xml:space="preserve">5.5.19</t>
  </si>
  <si>
    <t xml:space="preserve">5.5.20</t>
  </si>
  <si>
    <t xml:space="preserve">5.5.21</t>
  </si>
  <si>
    <t xml:space="preserve">QUADRO DE DISTRIBUIÇÃO DE ENERGIA EM CHAPA DE AÇO GALVANIZADO, DE EMBUTIR, COM BARRAMENTO TRIFÁSICO, PARA 40 DISJUNTORES DIN 100A - FORNECIMENTO E INSTALAÇÃO. AF_10/2020</t>
  </si>
  <si>
    <t xml:space="preserve">5.6</t>
  </si>
  <si>
    <t xml:space="preserve">5.6.1</t>
  </si>
  <si>
    <t xml:space="preserve">5.6.2</t>
  </si>
  <si>
    <t xml:space="preserve">KIT DE PORTA DE MADEIRA PARA PINTURA, SEMI-OCA (PESADA OU SUPERPESADA), PADRÃO MÉDIO, 90X210CM, ESPESSURA DE 3,5CM, ITENS INCLUSOS: DOBRADIÇAS, MONTAGEM E INSTALAÇÃO DO BATENTE, FECHADURA COM EXECUÇÃO DO FURO - FORNECIMENTO E INSTALAÇÃO. AF_12/2019</t>
  </si>
  <si>
    <t xml:space="preserve">5.6.3</t>
  </si>
  <si>
    <t xml:space="preserve">5.6.4</t>
  </si>
  <si>
    <t xml:space="preserve">5.6.5</t>
  </si>
  <si>
    <t xml:space="preserve">GALPÃO PRINCIPAL</t>
  </si>
  <si>
    <t xml:space="preserve">6.1</t>
  </si>
  <si>
    <t xml:space="preserve">6.1.1</t>
  </si>
  <si>
    <t xml:space="preserve">6.1.2</t>
  </si>
  <si>
    <t xml:space="preserve">6.1.3</t>
  </si>
  <si>
    <t xml:space="preserve">6.1.4</t>
  </si>
  <si>
    <t xml:space="preserve">6.1.5</t>
  </si>
  <si>
    <t xml:space="preserve">6.1.6</t>
  </si>
  <si>
    <t xml:space="preserve">6.2</t>
  </si>
  <si>
    <t xml:space="preserve">6.2.1</t>
  </si>
  <si>
    <t xml:space="preserve">6.2.2</t>
  </si>
  <si>
    <t xml:space="preserve">6.2.3</t>
  </si>
  <si>
    <t xml:space="preserve">6.2.4</t>
  </si>
  <si>
    <t xml:space="preserve">6.2.5</t>
  </si>
  <si>
    <t xml:space="preserve">6.2.6</t>
  </si>
  <si>
    <t xml:space="preserve">6.2.7</t>
  </si>
  <si>
    <t xml:space="preserve">6.2.8</t>
  </si>
  <si>
    <t xml:space="preserve">6.2.9</t>
  </si>
  <si>
    <t xml:space="preserve">6.2.10</t>
  </si>
  <si>
    <t xml:space="preserve">6.2.11</t>
  </si>
  <si>
    <t xml:space="preserve">6.2.12</t>
  </si>
  <si>
    <t xml:space="preserve">6.2.13</t>
  </si>
  <si>
    <t xml:space="preserve">6.2.14</t>
  </si>
  <si>
    <t xml:space="preserve">6.2.15</t>
  </si>
  <si>
    <t xml:space="preserve">6.2.16</t>
  </si>
  <si>
    <t xml:space="preserve">6.2.17</t>
  </si>
  <si>
    <t xml:space="preserve">6.2.18</t>
  </si>
  <si>
    <t xml:space="preserve">6.2.19</t>
  </si>
  <si>
    <t xml:space="preserve">6.2.20</t>
  </si>
  <si>
    <t xml:space="preserve">VÁLVULA DE ESFERA BRUTA, BRONZE, ROSCÁVEL, 1'' - FORNECIMENTO E INSTALAÇÃO. AF_08/2021</t>
  </si>
  <si>
    <t xml:space="preserve">6.2.21</t>
  </si>
  <si>
    <t xml:space="preserve">6.2.22</t>
  </si>
  <si>
    <t xml:space="preserve">6.2.23</t>
  </si>
  <si>
    <t xml:space="preserve">6.2.24</t>
  </si>
  <si>
    <t xml:space="preserve">6.2.25</t>
  </si>
  <si>
    <t xml:space="preserve">6.2.26</t>
  </si>
  <si>
    <t xml:space="preserve">6.2.27</t>
  </si>
  <si>
    <t xml:space="preserve">6.2.28</t>
  </si>
  <si>
    <t xml:space="preserve">6.2.29</t>
  </si>
  <si>
    <t xml:space="preserve">6.2.30</t>
  </si>
  <si>
    <t xml:space="preserve">6.2.31</t>
  </si>
  <si>
    <t xml:space="preserve">6.2.32</t>
  </si>
  <si>
    <t xml:space="preserve">6.2.33</t>
  </si>
  <si>
    <t xml:space="preserve">6.2.34</t>
  </si>
  <si>
    <t xml:space="preserve">6.2.35</t>
  </si>
  <si>
    <t xml:space="preserve">6.2.36</t>
  </si>
  <si>
    <t xml:space="preserve">6.3</t>
  </si>
  <si>
    <t xml:space="preserve">6.3.1</t>
  </si>
  <si>
    <t xml:space="preserve">6.3.2</t>
  </si>
  <si>
    <t xml:space="preserve">6.3.3</t>
  </si>
  <si>
    <t xml:space="preserve">6.3.4</t>
  </si>
  <si>
    <t xml:space="preserve">6.3.5</t>
  </si>
  <si>
    <t xml:space="preserve">6.4</t>
  </si>
  <si>
    <t xml:space="preserve">6.4.1</t>
  </si>
  <si>
    <t xml:space="preserve">6.4.2</t>
  </si>
  <si>
    <t xml:space="preserve">6.4.3</t>
  </si>
  <si>
    <t xml:space="preserve">6.4.4</t>
  </si>
  <si>
    <t xml:space="preserve">6.5</t>
  </si>
  <si>
    <t xml:space="preserve">6.5.1</t>
  </si>
  <si>
    <t xml:space="preserve">6.5.2</t>
  </si>
  <si>
    <t xml:space="preserve">6.5.3</t>
  </si>
  <si>
    <t xml:space="preserve">6.5.4</t>
  </si>
  <si>
    <t xml:space="preserve">CABO DE COBRE FLEXÍVEL ISOLADO, 6 MM², ANTI-CHAMA 0,6/1,0 KV, PARA CIRCUITOS TERMINAIS - FORNECIMENTO E INSTALAÇÃO. AF_12/2015</t>
  </si>
  <si>
    <t xml:space="preserve">6.5.5</t>
  </si>
  <si>
    <t xml:space="preserve">6.5.6</t>
  </si>
  <si>
    <t xml:space="preserve">6.5.7</t>
  </si>
  <si>
    <t xml:space="preserve">6.5.8</t>
  </si>
  <si>
    <t xml:space="preserve">6.5.9</t>
  </si>
  <si>
    <t xml:space="preserve">6.5.10</t>
  </si>
  <si>
    <t xml:space="preserve">6.5.11</t>
  </si>
  <si>
    <t xml:space="preserve">6.5.12</t>
  </si>
  <si>
    <t xml:space="preserve">6.5.13</t>
  </si>
  <si>
    <t xml:space="preserve">6.5.14</t>
  </si>
  <si>
    <t xml:space="preserve">6.5.15</t>
  </si>
  <si>
    <t xml:space="preserve">6.5.16</t>
  </si>
  <si>
    <t xml:space="preserve">6.5.17</t>
  </si>
  <si>
    <t xml:space="preserve">6.5.18</t>
  </si>
  <si>
    <t xml:space="preserve">6.6</t>
  </si>
  <si>
    <t xml:space="preserve">6.6.1</t>
  </si>
  <si>
    <t xml:space="preserve">6.6.2</t>
  </si>
  <si>
    <t xml:space="preserve">6.6.3</t>
  </si>
  <si>
    <t xml:space="preserve">6.6.4</t>
  </si>
  <si>
    <t xml:space="preserve">6.6.5</t>
  </si>
  <si>
    <t xml:space="preserve">GALPÃO AUXILIAR</t>
  </si>
  <si>
    <t xml:space="preserve">7.1</t>
  </si>
  <si>
    <t xml:space="preserve">7.1.1</t>
  </si>
  <si>
    <t xml:space="preserve">7.1.2</t>
  </si>
  <si>
    <t xml:space="preserve">7.1.3</t>
  </si>
  <si>
    <t xml:space="preserve">7.1.4</t>
  </si>
  <si>
    <t xml:space="preserve">7.1.5</t>
  </si>
  <si>
    <t xml:space="preserve">7.1.6</t>
  </si>
  <si>
    <t xml:space="preserve">7.2</t>
  </si>
  <si>
    <t xml:space="preserve">7.2.1</t>
  </si>
  <si>
    <t xml:space="preserve">7.2.2</t>
  </si>
  <si>
    <t xml:space="preserve">7.2.3</t>
  </si>
  <si>
    <t xml:space="preserve">7.2.4</t>
  </si>
  <si>
    <t xml:space="preserve">7.2.5</t>
  </si>
  <si>
    <t xml:space="preserve">7.2.6</t>
  </si>
  <si>
    <t xml:space="preserve">7.2.7</t>
  </si>
  <si>
    <t xml:space="preserve">7.2.8</t>
  </si>
  <si>
    <t xml:space="preserve">7.2.9</t>
  </si>
  <si>
    <t xml:space="preserve">7.2.10</t>
  </si>
  <si>
    <t xml:space="preserve">7.2.11</t>
  </si>
  <si>
    <t xml:space="preserve">7.2.12</t>
  </si>
  <si>
    <t xml:space="preserve">7.2.13</t>
  </si>
  <si>
    <t xml:space="preserve">7.2.14</t>
  </si>
  <si>
    <t xml:space="preserve">7.2.15</t>
  </si>
  <si>
    <t xml:space="preserve">7.2.16</t>
  </si>
  <si>
    <t xml:space="preserve">REGISTRO DE GAVETA BRUTO, LATÃO, ROSCÁVEL, 1 1/4", COM ACABAMENTO E CANOPLA CROMADOS - FORNECIMENTO E INSTALAÇÃO. AF_08/2021</t>
  </si>
  <si>
    <t xml:space="preserve">7.2.17</t>
  </si>
  <si>
    <t xml:space="preserve">7.2.18</t>
  </si>
  <si>
    <t xml:space="preserve">7.2.19</t>
  </si>
  <si>
    <t xml:space="preserve">7.2.20</t>
  </si>
  <si>
    <t xml:space="preserve">7.2.21</t>
  </si>
  <si>
    <t xml:space="preserve">7.2.22</t>
  </si>
  <si>
    <t xml:space="preserve">7.2.23</t>
  </si>
  <si>
    <t xml:space="preserve">7.2.24</t>
  </si>
  <si>
    <t xml:space="preserve">7.2.25</t>
  </si>
  <si>
    <t xml:space="preserve">7.2.26</t>
  </si>
  <si>
    <t xml:space="preserve">7.2.27</t>
  </si>
  <si>
    <t xml:space="preserve">7.2.28</t>
  </si>
  <si>
    <t xml:space="preserve">7.2.29</t>
  </si>
  <si>
    <t xml:space="preserve">7.2.30</t>
  </si>
  <si>
    <t xml:space="preserve">7.3</t>
  </si>
  <si>
    <t xml:space="preserve">7.3.1</t>
  </si>
  <si>
    <t xml:space="preserve">7.3.2</t>
  </si>
  <si>
    <t xml:space="preserve">7.3.3</t>
  </si>
  <si>
    <t xml:space="preserve">7.3.4</t>
  </si>
  <si>
    <t xml:space="preserve">7.3.5</t>
  </si>
  <si>
    <t xml:space="preserve">7.4</t>
  </si>
  <si>
    <t xml:space="preserve">7.4.1</t>
  </si>
  <si>
    <t xml:space="preserve">7.4.2</t>
  </si>
  <si>
    <t xml:space="preserve">7.4.3</t>
  </si>
  <si>
    <t xml:space="preserve">7.4.4</t>
  </si>
  <si>
    <t xml:space="preserve">7.5</t>
  </si>
  <si>
    <t xml:space="preserve">7.5.1</t>
  </si>
  <si>
    <t xml:space="preserve">7.5.2</t>
  </si>
  <si>
    <t xml:space="preserve">7.5.3</t>
  </si>
  <si>
    <t xml:space="preserve">7.5.4</t>
  </si>
  <si>
    <t xml:space="preserve">7.5.5</t>
  </si>
  <si>
    <t xml:space="preserve">7.5.6</t>
  </si>
  <si>
    <t xml:space="preserve">7.5.7</t>
  </si>
  <si>
    <t xml:space="preserve">7.5.8</t>
  </si>
  <si>
    <t xml:space="preserve">7.5.9</t>
  </si>
  <si>
    <t xml:space="preserve">7.5.10</t>
  </si>
  <si>
    <t xml:space="preserve">7.5.11</t>
  </si>
  <si>
    <t xml:space="preserve">7.5.12</t>
  </si>
  <si>
    <t xml:space="preserve">7.5.13</t>
  </si>
  <si>
    <t xml:space="preserve">7.5.14</t>
  </si>
  <si>
    <t xml:space="preserve">7.5.15</t>
  </si>
  <si>
    <t xml:space="preserve">7.5.16</t>
  </si>
  <si>
    <t xml:space="preserve">7.6</t>
  </si>
  <si>
    <t xml:space="preserve">7.6.1</t>
  </si>
  <si>
    <t xml:space="preserve">7.6.2</t>
  </si>
  <si>
    <t xml:space="preserve">7.6.3</t>
  </si>
  <si>
    <t xml:space="preserve">7.6.4</t>
  </si>
  <si>
    <t xml:space="preserve">7.6.5</t>
  </si>
  <si>
    <t xml:space="preserve">VESTIÁRIOS 1, 2, 3</t>
  </si>
  <si>
    <t xml:space="preserve">8.1</t>
  </si>
  <si>
    <t xml:space="preserve">SERVIÇOS COMPLEMENTARES</t>
  </si>
  <si>
    <t xml:space="preserve">8.1.1</t>
  </si>
  <si>
    <t xml:space="preserve">FORNECIMENTO E INSTALAÇÃO DE TAPUME</t>
  </si>
  <si>
    <t xml:space="preserve">8.1.2</t>
  </si>
  <si>
    <t xml:space="preserve">MOVIMENTAÇÃO DE BANCOS E ARMÁRIOS</t>
  </si>
  <si>
    <t xml:space="preserve">8.1.3</t>
  </si>
  <si>
    <t xml:space="preserve">MONTAGEM E DESMONTAGEM DE ANDAIME TUBULAR TIPO TORRE</t>
  </si>
  <si>
    <t xml:space="preserve">8.2</t>
  </si>
  <si>
    <t xml:space="preserve">DEMOLIÇÃO E RETIRADA</t>
  </si>
  <si>
    <t xml:space="preserve">8.2.1</t>
  </si>
  <si>
    <t xml:space="preserve">RETIRADA DE DIVISÓRIAS DE MADEIRA</t>
  </si>
  <si>
    <t xml:space="preserve">8.2.2</t>
  </si>
  <si>
    <t xml:space="preserve">RETIRADA DE CHUVEIROS</t>
  </si>
  <si>
    <t xml:space="preserve">8.2.3</t>
  </si>
  <si>
    <t xml:space="preserve">REMOÇÃO DE RALO SECO OU RALO SIFONADO</t>
  </si>
  <si>
    <t xml:space="preserve">8.2.4</t>
  </si>
  <si>
    <t xml:space="preserve">REMOÇÃO DE GRELHA EXISTENTE EM FERRO FUNDIDO</t>
  </si>
  <si>
    <t xml:space="preserve">8.2.5</t>
  </si>
  <si>
    <t xml:space="preserve">RETIRADA DE PIAS DE ALUMÍNIO APARAFUSADAS</t>
  </si>
  <si>
    <t xml:space="preserve">8.2.6</t>
  </si>
  <si>
    <t xml:space="preserve">RETIRADA DE LUMINÁRIAS DE SOBREPOR EXISTENTES DO VESTIÁRIO 1 </t>
  </si>
  <si>
    <t xml:space="preserve">8.2.7</t>
  </si>
  <si>
    <t xml:space="preserve">RETIRADA DE TUBULAÇÕES DE ÁGUA EM PVC ɸ ½” A ɸ 2” APARENTES, INCLUSIVE CONEXÕES</t>
  </si>
  <si>
    <t xml:space="preserve">8.2.8</t>
  </si>
  <si>
    <t xml:space="preserve">RETIRADA DE ELETRODUTOS EM PVC RÍGIDO ɸ ½” A ɸ 2”  APARENTES, INCLUSIVE CONEXÕES</t>
  </si>
  <si>
    <t xml:space="preserve">8.2.9</t>
  </si>
  <si>
    <t xml:space="preserve">RETIRADA DOS QUADROS ELÉTRICOS NOS VESTIÁRIOS 1 E 3</t>
  </si>
  <si>
    <t xml:space="preserve">8.2.10</t>
  </si>
  <si>
    <t xml:space="preserve">DEMOLIÇÃO DO RODAPÉ DE ALTA RESISTÊNCIA</t>
  </si>
  <si>
    <t xml:space="preserve">8.2.11</t>
  </si>
  <si>
    <t xml:space="preserve">DEMOLIÇÃO DE TENTO DE GRANITO DOS BOXES DOS CHUVEIROS </t>
  </si>
  <si>
    <t xml:space="preserve">8.2.12</t>
  </si>
  <si>
    <t xml:space="preserve">DEMOLIÇÃO COM USO DE MARTELETE ELÉTRICO DE PISO DE ALTA RESISTÊNCIA</t>
  </si>
  <si>
    <t xml:space="preserve">8.2.13</t>
  </si>
  <si>
    <t xml:space="preserve">DEMOLIÇÃO COM USO DE MARTELETE ELÉTRICO DE CAMADA DE CONTRAPISO</t>
  </si>
  <si>
    <t xml:space="preserve">8.2.14</t>
  </si>
  <si>
    <t xml:space="preserve">DEMOLIÇÃO DE LAJE EM CONCRETO SIMPLES PARA PASSAGEM DE TUBULAÇÃO DE ÁGUA</t>
  </si>
  <si>
    <t xml:space="preserve">M3</t>
  </si>
  <si>
    <t xml:space="preserve">8.2.15</t>
  </si>
  <si>
    <t xml:space="preserve">ESCAVAÇÃO MANUAL PARA NOVAS VALAS DE ESGOTO </t>
  </si>
  <si>
    <t xml:space="preserve">8.2.16</t>
  </si>
  <si>
    <t xml:space="preserve">REATERRO MANUAL DE VALAS</t>
  </si>
  <si>
    <t xml:space="preserve">8.2.17</t>
  </si>
  <si>
    <t xml:space="preserve">DEMOLIÇÃO DE ALVENARIA NOS BOXES DOS CHUVEIROS NO VESTIÁRIO 3</t>
  </si>
  <si>
    <t xml:space="preserve">8.2.18</t>
  </si>
  <si>
    <t xml:space="preserve">DEMOLIÇÃO DOS DEGRAUS EXISTENTES NOS BOXES DOS CHUVEIROS.</t>
  </si>
  <si>
    <t xml:space="preserve">8.2.19</t>
  </si>
  <si>
    <t xml:space="preserve">8.2.20</t>
  </si>
  <si>
    <t xml:space="preserve">SOLTAR E FIXAR NOVAMENTE TUBULAÇÃO DE INCÊNDIO E ELETRODUTO APARENTES NA PAREDE EM FUNÇÃO DO NOVO REVESTIMENTO, MANTENDO AS MESMAS EM FUNCIONAMENTO</t>
  </si>
  <si>
    <t xml:space="preserve">8.3</t>
  </si>
  <si>
    <t xml:space="preserve">INSTALAÇÃO ESGOTO E HIDRAULICA</t>
  </si>
  <si>
    <t xml:space="preserve">8.3.1</t>
  </si>
  <si>
    <t xml:space="preserve">FORNECIMENTO E INSTALAÇÃO DE CALHAS DE PISO COM LARGURA 20 CM, INCLUSO BOCAL COM SAÍDA LATERAL PARA OS CHUVEIROS E DE GRELHAS DE PISO PARA PEDESTRES EM PVC TAMANHO 20X50 CM</t>
  </si>
  <si>
    <t xml:space="preserve">8.3.2</t>
  </si>
  <si>
    <t xml:space="preserve">8.3.3</t>
  </si>
  <si>
    <t xml:space="preserve">8.3.4</t>
  </si>
  <si>
    <t xml:space="preserve">8.3.5</t>
  </si>
  <si>
    <t xml:space="preserve">8.3.6</t>
  </si>
  <si>
    <t xml:space="preserve">FORNECIMENTO E INSTALAÇÃO DE CAIXAS SIFONADAS EM PVC COM 5 ENTRADAS, TAMANHO 100X140X50, INCLUSO GRELHA QUADRADA EM AÇO INOX ABRE E FECHA</t>
  </si>
  <si>
    <t xml:space="preserve">8.3.7</t>
  </si>
  <si>
    <t xml:space="preserve">FORNECIMENTO E INSTALAÇÃO DE CAIXAS SIFONADAS EM PVC COM 3 ENTRADAS, TAMANHO 150X185X75, INCLUSO GRELHA QUADRADA EM AÇO INOX ABRE E FECHA</t>
  </si>
  <si>
    <t xml:space="preserve">8.3.8</t>
  </si>
  <si>
    <t xml:space="preserve">FORNECIMENTO E INSTALAÇÃO DE RALOS SIMPLES EM PVC, TAMANHO 100X100X40, INCLUSO GRELHA QUADRADA EM AÇO INOX ABRE E FECHA</t>
  </si>
  <si>
    <t xml:space="preserve">8.3.9</t>
  </si>
  <si>
    <t xml:space="preserve">FORNECIMENTO E INSTALAÇÃO DE CAIXAS SIFONADAS EM CONCRETO, DIÂMETRO 30 CM. AS TAMPAS DEVERÃO SER DE FERRO FUNDIDO, ARTICULADO E POSSIBILITAR O ACABAMENTO EM CERÂMICA</t>
  </si>
  <si>
    <t xml:space="preserve">8.3.10</t>
  </si>
  <si>
    <t xml:space="preserve">RASGO EM ALVENARIA PARA RETIRADA DE TUBULAÇÕES DE ÁGUA EM FERRO FUNDIDO EXISTENTES E PARA AS NOVAS INSTALAÇÕES</t>
  </si>
  <si>
    <t xml:space="preserve">8.3.11</t>
  </si>
  <si>
    <t xml:space="preserve">RETIRADA DE TUBULAÇÕES DE ÁGUA EM FERRO FUNDIDO ɸ ½” A ɸ 2”</t>
  </si>
  <si>
    <t xml:space="preserve">8.3.12</t>
  </si>
  <si>
    <t xml:space="preserve">8.3.13</t>
  </si>
  <si>
    <t xml:space="preserve">8.3.14</t>
  </si>
  <si>
    <t xml:space="preserve">(COMPOSIÇÃO REPRESENTATIVA) DO SERVIÇO DE INSTALAÇÃO DE TUBOS DE PVC, SOLDÁVEL, ÁGUA FRIA, DN 40 MM (INSTALADO EM PRUMADA), INCLUSIVE CONEXÕES, CORTES E FIXAÇÕES, PARA PRÉDIOS. AF_10/2015</t>
  </si>
  <si>
    <t xml:space="preserve">8.3.15</t>
  </si>
  <si>
    <t xml:space="preserve">8.3.16</t>
  </si>
  <si>
    <t xml:space="preserve">FORNECIMENTO E INSTALAÇÃO - TUBO PVC RÍGIDO SOLDÁVEL DN 60 MM, INCLUSIVE CONEXÕES </t>
  </si>
  <si>
    <t xml:space="preserve">8.3.17</t>
  </si>
  <si>
    <t xml:space="preserve">8.3.18</t>
  </si>
  <si>
    <t xml:space="preserve">FORNECIMENTO E INSTALAÇÃO DE REGISTROS DE GAVETA BRUTO ɸ 1 1/2"</t>
  </si>
  <si>
    <t xml:space="preserve">8.3.19</t>
  </si>
  <si>
    <t xml:space="preserve">FORNECIMENTO E INSTALAÇÃO DE REGISTROS DE GAVETA BRUTO ɸ 2"</t>
  </si>
  <si>
    <t xml:space="preserve">8.3.20</t>
  </si>
  <si>
    <t xml:space="preserve">8.3.21</t>
  </si>
  <si>
    <t xml:space="preserve">FORNECIMENTO E INSTALAÇÃO DE REGISTROS DE GAVETA COMPLETO ɸ1 1/2" COM ACABAMENTO CROMADO</t>
  </si>
  <si>
    <t xml:space="preserve">8.3.22</t>
  </si>
  <si>
    <t xml:space="preserve">FORNECIMENTO E INSTALAÇÃO DE REGISTROS DE ESFERA ɸ 1 1/2" VS COMPACTO SOLDÁVEL NA ENTRADA DE CADA VESTIÁRIO</t>
  </si>
  <si>
    <t xml:space="preserve">8.3.23</t>
  </si>
  <si>
    <t xml:space="preserve">REVESTIMENTO COM AZULEJOS 15X15 CM NOS BANHEIROS DO 1º PAVIMENTO EM FUNÇÃO DA RETIRADA DE TUBULAÇÕES DE ÁGUA EM FERRO FUNDIDO EMBUTIDAS</t>
  </si>
  <si>
    <t xml:space="preserve">8.3.24</t>
  </si>
  <si>
    <t xml:space="preserve">FORNECIMENTO E INSTALAÇÃO DE REGISTROS DE GAVETA COMPLETO ɸ 2" COM ACABAMENTO CROMADO NOS BANHEIROS DO 1º PAVIMENTO DO GALPÃO PRINCIPAL</t>
  </si>
  <si>
    <t xml:space="preserve">8.3.25</t>
  </si>
  <si>
    <t xml:space="preserve">SUBSTITUIR VASOS SANITÁRIOS COM VÁLVULA SILENT FLUX POR VASOS COM CAIXA ACOPLADA NOS BANHEIROS DO 1º PAVIMENTO NO GALPÃO PRINCIPAL. AS CAIXAS ACOPLADAS DEVERÃO SER COM DUPLO ACIONAMENTO</t>
  </si>
  <si>
    <t xml:space="preserve">8.3.26</t>
  </si>
  <si>
    <t xml:space="preserve">DEMOLIÇÃO DA CALÇADA DE CONCRETO PARA RETIRADA DE TUBOS EM PVC RÍGIDO SOLDÁVEL NO VESTIÁRIO 2 E 3, COM SEU POSTERIOR FECHAMENTO</t>
  </si>
  <si>
    <t xml:space="preserve">8.4</t>
  </si>
  <si>
    <t xml:space="preserve">INSTALAÇÃO ELÉTRICA</t>
  </si>
  <si>
    <t xml:space="preserve">8.4.1</t>
  </si>
  <si>
    <t xml:space="preserve">8.4.2</t>
  </si>
  <si>
    <t xml:space="preserve">FORNECIMENTO E INSTALAÇÃO DE PONTOS 2P+T COM CAIXA E PLACA CEGA 4”X 2” PVC  PARA INSTALAÇÃO DOS CHUVEIROS</t>
  </si>
  <si>
    <t xml:space="preserve">8.4.3</t>
  </si>
  <si>
    <t xml:space="preserve">RASGO EM ALVENARIA PARA INSTALAÇÃO DOS ELETRODUTOS RÍGIDO ROSCÁVEIS EM PVC</t>
  </si>
  <si>
    <t xml:space="preserve">8.4.4</t>
  </si>
  <si>
    <t xml:space="preserve">FORNECIMENTO E INSTALAÇÃO - ELETRODUTOS RÍGIDO ROSCÁVEIS EM PVC ANTICHAMA, INCLUINDO LUVAS E CURVAS ɸ 3/4" - VESTIÁRIO 1,2 E 3</t>
  </si>
  <si>
    <t xml:space="preserve">8.4.5</t>
  </si>
  <si>
    <t xml:space="preserve">FORNECIMENTO E INSTALAÇÃO - ELETRODUTOS RÍGIDO ROSCÁVEIS EM PVC ANTICHAMA, INCLUINDO LUVAS E CURVAS ɸ 1" -  VESTIÁRIO 1,2 E 3</t>
  </si>
  <si>
    <t xml:space="preserve">8.4.6</t>
  </si>
  <si>
    <t xml:space="preserve">FORNECIMENTO E INSTALAÇÃO - ELETRODUTOS RÍGIDO ROSCÁVEIS EM PVC ANTICHAMA, INCLUINDO LUVAS E CURVAS ɸ 1 1/4" -  VESTIÁRIO 1</t>
  </si>
  <si>
    <t xml:space="preserve">8.4.7</t>
  </si>
  <si>
    <t xml:space="preserve">FORNECIMENTO E INSTALAÇÃO - ELETRODUTOS RÍGIDO ROSCÁVEIS EM PVC ANTICHAMA, INCLUINDO LUVAS E CURVAS ɸ 1 1/2" -  VESTIÁRIO 1,2 E 3</t>
  </si>
  <si>
    <t xml:space="preserve">8.4.8</t>
  </si>
  <si>
    <t xml:space="preserve">FORNECIMENTO E INSTALAÇÃO - ELETRODUTOS RÍGIDO ROSCÁVEIS EM PVC ANTICHAMA, INCLUINDO LUVAS E CURVAS ɸ 2" -  VESTIÁRIO 1 </t>
  </si>
  <si>
    <t xml:space="preserve">8.4.9</t>
  </si>
  <si>
    <t xml:space="preserve">FORNECIMENTO E INSTALAÇÃO - ELETRODUTOS RÍGIDO ROSCÁVEIS EM PVC ANTICHAMA, INCLUINDO LUVAS E CURVAS ɸ 2 1/2" -  VESTIÁRIO 2</t>
  </si>
  <si>
    <t xml:space="preserve">8.4.10</t>
  </si>
  <si>
    <t xml:space="preserve">FORNECIMENTO E INSTALAÇÃO - ELETRODUTOS RÍGIDO ROSCÁVEIS EM PVC ANTICHAMA, INCLUINDO LUVAS E CURVAS ɸ 3" -  VESTIÁRIO 3</t>
  </si>
  <si>
    <t xml:space="preserve">8.4.11</t>
  </si>
  <si>
    <t xml:space="preserve">FORNECIMENTO E INSTALAÇÃO - ELETRODUTOS RÍGIDO ROSCÁVEIS EM PVC ANTICHAMA, INCLUINDO LUVAS E CURVAS ɸ 4" -  VESTIÁRIO 1</t>
  </si>
  <si>
    <t xml:space="preserve">8.4.12</t>
  </si>
  <si>
    <t xml:space="preserve">8.4.13</t>
  </si>
  <si>
    <t xml:space="preserve">FORNECIMENTO E INSTALAÇÃO - CABOS DE COBRE ELETROLÍTICO FLEXÍVEL 95 MM², CLASSE 5 DE ENCORDOAMENTO, ISOLAMENTO DAS VEIAS DE PVC, SEM CHUMBO, ANTICHAMA, CLASSE TÉMICA 70°C, TENSÃO DE ISOLAMENTO 0,6/1 KV, COBERTURA EXTERNA PVC</t>
  </si>
  <si>
    <t xml:space="preserve">8.4.14</t>
  </si>
  <si>
    <t xml:space="preserve">FORNECIMENTO E INSTALAÇÃO - CABOS DE COBRE ELETROLÍTICO FLEXÍVEL 120 MM², CLASSE 5 DE ENCORDOAMENTO, ISOLAMENTO DAS VEIAS DE PVC, SEM CHUMBO, ANTICHAMA, CLASSE TÉMICA 70°C, TENSÃO DE ISOLAMENTO 0,6/1 KV, COBERTURA EXTERNA PVC</t>
  </si>
  <si>
    <t xml:space="preserve">8.4.15</t>
  </si>
  <si>
    <t xml:space="preserve">FORNECIMENTO E INSTALAÇÃO - CABOS DE COBRE ELETROLÍTICO FLEXÍVEL 150 MM², CLASSE 5 DE ENCORDOAMENTO, ISOLAMENTO DAS VEIAS DE PVC, SEM CHUMBO, ANTICHAMA, CLASSE TÉMICA 70°C, TENSÃO DE ISOLAMENTO 0,6/1 KV, COBERTURA EXTERNA PVC</t>
  </si>
  <si>
    <t xml:space="preserve">8.4.16</t>
  </si>
  <si>
    <t xml:space="preserve">FORNECIMENTO E INSTALAÇÃO - CABOS DE COBRE ELETROLÍTICO FLEXÍVEL 185 MM², CLASSE 5 DE ENCORDOAMENTO, ISOLAMENTO DAS VEIAS DE PVC, SEM CHUMBO, ANTICHAMA, CLASSE TÉMICA 70°C, TENSÃO DE ISOLAMENTO 0,6/1 KV, COBERTURA EXTERNA PVC</t>
  </si>
  <si>
    <t xml:space="preserve">8.4.17</t>
  </si>
  <si>
    <t xml:space="preserve">FORNECIMENTO E INSTALAÇÃO - CABOS DE COBRE ELETROLÍTICO FLEXÍVEL 240 MM², CLASSE 5 DE ENCORDOAMENTO, ISOLAMENTO DAS VEIAS DE PVC, SEM CHUMBO, ANTICHAMA, CLASSE TÉMICA 70°C, TENSÃO DE ISOLAMENTO 0,6/1 KV, COBERTURA EXTERNA PVC</t>
  </si>
  <si>
    <t xml:space="preserve">8.4.18</t>
  </si>
  <si>
    <t xml:space="preserve">FORNECIMENTO E INSTALAÇÃO - CABOS DE COBRE ELETROLÍTICO FLEXÍVEL 300 MM², CLASSE 5 DE ENCORDOAMENTO, ISOLAMENTO DAS VEIAS DE PVC, SEM CHUMBO, ANTICHAMA, CLASSE TÉMICA 70°C, TENSÃO DE ISOLAMENTO 0,6/1 KV, COBERTURA EXTERNA PVC</t>
  </si>
  <si>
    <t xml:space="preserve">8.4.19</t>
  </si>
  <si>
    <t xml:space="preserve">ABERTURA NA CALÇADA DE CONCRETO PARA PASSAGEM DOS CABOS DE ALIMENTAÇÃO GERAL DA CANALETA JÁ EXISTENTE ATÉ O QUADRO DE DISTRIBUIÇÃO E POSTERIOR CONCRETAGEM</t>
  </si>
  <si>
    <t xml:space="preserve">8.4.20</t>
  </si>
  <si>
    <t xml:space="preserve">FORNECIMENTO E INSTALAÇÃO DE QUADRO ELÉTRICO DE EMBUTIR NO VESTIÁRIO 1, INCLUSO OS DISJUNTORES, EM CHAPA PINTADA COM BARRAMENTO TRIFÁSICO 225A, DISJUNTOR TRIPOLAR TERMOMAGNÉTICO DIN E CAPACIDADE DE 28 DISJUNTORES</t>
  </si>
  <si>
    <t xml:space="preserve">8.4.21</t>
  </si>
  <si>
    <t xml:space="preserve">FORNECIMENTO E INSTALAÇÃO DE QUADRO ELÉTRICO DE EMBUTIR NO VESTIÁRIO 2, INCLUSO OS DISJUNTORES, EM CHAPA PINTADA COM BARRAMENTO TRIFÁSICO 150A, DISJUNTOR TRIPOLAR TERMOMAGNÉTICO DIN E CAPACIDADE DE 18 DISJUNTORES</t>
  </si>
  <si>
    <t xml:space="preserve">8.4.22</t>
  </si>
  <si>
    <t xml:space="preserve">FORNECIMENTO E INSTALAÇÃO DE QUADRO ELÉTRICO DE EMBUTIR NO VESTIÁRIO 3, INCLUSO OS DISJUNTORES, EM CHAPA PINTADA COM BARRAMENTO TRIFÁSICO 150A, DISJUNTOR TRIPOLAR TERMOMAGNÉTICO DIN E CAPACIDADE DE 24 DISJUNTORES</t>
  </si>
  <si>
    <t xml:space="preserve">8.4.23</t>
  </si>
  <si>
    <t xml:space="preserve">FORNECIMENTO E INSTALAÇÃO DE DISPOSITIVO DE PROTEÇÃO CONTRA SURTO NOS QUADROS DE DISTRIBUIÇÃO, 275 V – 8KA CLASSE II, CONFORME NBR-5410 E NBR-5419</t>
  </si>
  <si>
    <t xml:space="preserve">8.4.24</t>
  </si>
  <si>
    <t xml:space="preserve">FORNECIMENTO E INSTALAÇÃO - DISJUNTOR DE CAIXA MOLDADA, TRIPOLAR TERMOMAGNÉTICO, CORRENTE NOMINAL 400 A, CAPACIDADE DE INTERRUPÇÃO 85 KA EM 220/240 V, TENSÃO DE ISOLAMENTO NOMINAL 690 V</t>
  </si>
  <si>
    <t xml:space="preserve">8.4.25</t>
  </si>
  <si>
    <t xml:space="preserve">FORNECIMENTO E INSTALAÇÃO - DISJUNTOR DE CAIXA MOLDADA, TRIPOLAR TERMOMAGNÉTICO, CORRENTE NOMINAL 300 A, CAPACIDADE DE INTERRUPÇÃO 85 KA EM 220/240 V, TENSÃO DE ISOLAMENTO NOMINAL 690 V</t>
  </si>
  <si>
    <t xml:space="preserve">8.4.26</t>
  </si>
  <si>
    <t xml:space="preserve">FORNECIMENTO E INSTALAÇÃO - DISJUNTOR DE CAIXA MOLDADA, TRIPOLAR TERMOMAGNÉTICO, CORRENTE NOMINAL 350 A, CAPACIDADE DE INTERRUPÇÃO 85 KA EM 220/240 V, TENSÃO DE ISOLAMENTO NOMINAL 690 V</t>
  </si>
  <si>
    <t xml:space="preserve">8.4.27</t>
  </si>
  <si>
    <t xml:space="preserve">SUBSTITUIR ELETRODUTO DE FERRO DE ɸ 1” POR ELETRODUTO RÍGIDO ROSCÁVEL EM PVC ANTICHAMA, INCLUSIVE CONEXÕES, EMBUTIR O NOVO MATERIAL NO VESTIÁRIO 2 E REFAZER AS LIGAÇÕES.</t>
  </si>
  <si>
    <t xml:space="preserve">8.4.28</t>
  </si>
  <si>
    <t xml:space="preserve">SUBSTITUIR CANALETA SISTEMA X POR ELETRODUTO RÍGIDO ROSCÁVEL EM PVC ANTICHAMA DE ɸ 1/2”, INCLUSIVE CONEXÕES, ATÉ A CAIXA DE PASSAGEM QUE ALIMENTA A PORTA DO VESTIÁRIO 1. REFAZER A LIGAÇÃO COM OS CABOS EXISTENTES</t>
  </si>
  <si>
    <t xml:space="preserve">8.4.29</t>
  </si>
  <si>
    <t xml:space="preserve">EMBUTIR ELETRODUTO DE ɸ ½ “, CAIXA DE PASSAGEM E CABOS EXISTENTES QUE ALIMENTAM A PORTA DO VESTIÁRIO 1 E 3</t>
  </si>
  <si>
    <t xml:space="preserve">8.5</t>
  </si>
  <si>
    <t xml:space="preserve">ILUMINAÇÃO</t>
  </si>
  <si>
    <t xml:space="preserve">8.5.1</t>
  </si>
  <si>
    <t xml:space="preserve">FORNECIMENTO E INSTALAÇÃO DE LUMINÁRIAS INDUSTRIAL DIFUSOR TLP-06 PRISMÁTICO ACRÍLICA 16” SEM ALOJAMENTO RECEPTÁCULO E-40, LÂMPADA ELETRÔNICA 85 WATTS X 220 VOLTAS E-40.</t>
  </si>
  <si>
    <t xml:space="preserve">8.5.2</t>
  </si>
  <si>
    <t xml:space="preserve">FORNECIMENTO E INSTALAÇÃO DE FOTOCÉLULA PARA O VESTIÁRIO 1 E 3 PARA ACIONAMENTO DAS LUMINÁRIAS NO TETO DO VESTIÁRIO</t>
  </si>
  <si>
    <t xml:space="preserve">8.5.3</t>
  </si>
  <si>
    <t xml:space="preserve">REPOSICIONAR A FOTOCÉLULA JÁ INSTALADA NO VESTIÁRIO 2.</t>
  </si>
  <si>
    <t xml:space="preserve">8.6</t>
  </si>
  <si>
    <t xml:space="preserve">IMPERMEABILIZAÇÃO</t>
  </si>
  <si>
    <t xml:space="preserve">8.6.1</t>
  </si>
  <si>
    <t xml:space="preserve">8.7</t>
  </si>
  <si>
    <t xml:space="preserve">REVESTIMENTOS</t>
  </si>
  <si>
    <t xml:space="preserve">8.7.1</t>
  </si>
  <si>
    <t xml:space="preserve">FORNECIMENTO E ASENTAMENTO DE REVESTIMENTO CERÂMICO BRANCO COM DIMENSÕES MÍNIMA DE 30 X 40 CENTÍMETROS, COM JUNTA DE 1 MM ATÉ A ALTURA DE 2,75M. REVESTIMENTO A SER ASSENTADO COM ARGAMASSA PISO SOBRE PISO E REALIZAR REJUNTAMENTO BRANCO.</t>
  </si>
  <si>
    <t xml:space="preserve">8.7.2</t>
  </si>
  <si>
    <t xml:space="preserve">FORNECIMENTO E ASENTAMENTO DE REVESTIMENTO CERÂMICO BRANCO COM DIMENSÕES MÍNIMA DE 30 X 40 CENTÍMETROS, COM JUNTA DE 1 MM ATÉ A ALTURA DE 2,75M. REALIZAR REJUNTAMENTO BRANCO.</t>
  </si>
  <si>
    <t xml:space="preserve">8.7.3</t>
  </si>
  <si>
    <t xml:space="preserve">EMBOÇO PARA RECEBIMENTO DE CERÂMICA </t>
  </si>
  <si>
    <t xml:space="preserve">8.7.4</t>
  </si>
  <si>
    <t xml:space="preserve">EMASSAR COM MASSA ACRILICA, LIXAR E PINTAR COM TINTA ACRÍLICA BRANCA AS PAREDES ACIMA 2,75 M, DUAS DEMÃOS</t>
  </si>
  <si>
    <t xml:space="preserve">8.7.5</t>
  </si>
  <si>
    <t xml:space="preserve">EMASSAR COM MASSA ACRILICA, LIXAR E PINTAR COM TINTA ACRÍLICA BRANCA OS TETOS, DUAS DEMÃOS</t>
  </si>
  <si>
    <t xml:space="preserve">8.7.6</t>
  </si>
  <si>
    <t xml:space="preserve">LIXAR E PINTAR AS VIGAS DO TETO COM TINTA ACRÍLÍCA NA COR CONCRETO, DUAS DEMÃOS</t>
  </si>
  <si>
    <t xml:space="preserve">8.7.7</t>
  </si>
  <si>
    <t xml:space="preserve">EXECUÇÃO DE CONTRAPISO PARA ASSENTAMENTO DE PISO CERÂMICO </t>
  </si>
  <si>
    <t xml:space="preserve">8.7.8</t>
  </si>
  <si>
    <t xml:space="preserve">8.7.9</t>
  </si>
  <si>
    <t xml:space="preserve">FORNECIMENTO E INSTALAÇÃO DE CANTONEIRAS DE ALUMÍNIO BRANCO EM L (ABA DE 25 MM) PARA ACABAMENTO DAS QUINAS</t>
  </si>
  <si>
    <t xml:space="preserve">8.7.10</t>
  </si>
  <si>
    <t xml:space="preserve">REVESTIMENTO COM AZULEJOS 15X15 CM NAS PAREDES DAS SALAS AO LADO DOS VESTIÁRIOS</t>
  </si>
  <si>
    <t xml:space="preserve">8.8</t>
  </si>
  <si>
    <t xml:space="preserve">VIDROS</t>
  </si>
  <si>
    <t xml:space="preserve">8.8.1</t>
  </si>
  <si>
    <t xml:space="preserve">FORNECIMENTO E INSTALAÇÃO DE VIDRO JATEADO COM 4 MM</t>
  </si>
  <si>
    <t xml:space="preserve">8.9</t>
  </si>
  <si>
    <t xml:space="preserve">PORTAS DOS CHUVEIROS</t>
  </si>
  <si>
    <t xml:space="preserve">8.9.1</t>
  </si>
  <si>
    <t xml:space="preserve">SISTEMA DE DIVISÓRIAS COMPOSTO POR PAINÉIS E PORTAS FABRICADOS EM LAMINADO MELAMÍNICO ESTRUTURAL DE ALTA PRESSÃO TS DE 10MM, NA COR GELO</t>
  </si>
  <si>
    <t xml:space="preserve">8.10</t>
  </si>
  <si>
    <t xml:space="preserve">GRANITO</t>
  </si>
  <si>
    <t xml:space="preserve">8.10.1</t>
  </si>
  <si>
    <t xml:space="preserve">8.10.2</t>
  </si>
  <si>
    <t xml:space="preserve">FORNECIMENTO E INSTALAÇÃO DE BANCADAS EM GRANITO CINZA CORUMBÁ COM ESPESSURA DE 2 CM, INCLUSO FRONTISPÍCIO E SAIA E FURAÇÃO PARA CUBAS</t>
  </si>
  <si>
    <t xml:space="preserve">8.10.3</t>
  </si>
  <si>
    <t xml:space="preserve">FORNECIMENTO E INSTALAÇÃO DE MÃOS FRANCESAS EM GRANITO CINZA CORUMBÁ COM ESPESSURA DE 2 CM</t>
  </si>
  <si>
    <t xml:space="preserve">8.10.4</t>
  </si>
  <si>
    <t xml:space="preserve">FORNECIMENTO E INSTALAÇÃO DE SOLEIRAS EM GRANITO CINZA CORUMBÁ COM 15 CM DE LARGURA NAS PORTAS DOS VESTIÁRIOS</t>
  </si>
  <si>
    <t xml:space="preserve">8.10.5</t>
  </si>
  <si>
    <t xml:space="preserve">FORNECIMENTO E INSTALAÇÃO DE SOLEIRAS EM GRANITO CINZA CORUMBÁ COM 30 CM DE LARGURA NA ENTRADA PARA A ÁREA DOS CHUVEIROS</t>
  </si>
  <si>
    <t xml:space="preserve">8.11</t>
  </si>
  <si>
    <t xml:space="preserve">LOUÇAS, METAIS E ACESSÓRIOS</t>
  </si>
  <si>
    <t xml:space="preserve">8.11.1</t>
  </si>
  <si>
    <t xml:space="preserve">FORNECIMENTO E INSTALAÇÃO TORNEIRAS DE BANCADA COM ACIONAMENTO MANUAL E FECHAMENTO AUTOMÁTICO, INCLUINDO RABICHO</t>
  </si>
  <si>
    <t xml:space="preserve">8.11.2</t>
  </si>
  <si>
    <t xml:space="preserve">FORNECIMENTO E INSTALAÇÃO DE CUBAS DE EMBUTIR OVAL BRANCA EM LOUÇA, INCLUINDO SIFÃO E VÁLVULA CROMADO</t>
  </si>
  <si>
    <t xml:space="preserve">8.11.3</t>
  </si>
  <si>
    <t xml:space="preserve">FORNECIMENTO E INSTALAÇÃO DE SABONETEIRAS EM METAL CROMADO NOS BOXES DOS CHUVEIROS</t>
  </si>
  <si>
    <t xml:space="preserve">8.11.4</t>
  </si>
  <si>
    <t xml:space="preserve">8.11.5</t>
  </si>
  <si>
    <t xml:space="preserve">FORNECIMENTO E INSTALAÇÃO DE TOALHEIRO PLÁSTICO TIPO DISPENSER PARA PAPEL TOALHA INTERFOLHADO</t>
  </si>
  <si>
    <t xml:space="preserve">8.11.6</t>
  </si>
  <si>
    <t xml:space="preserve">FORNECIMENTO E INSTALAÇÃO DE ESPELHOS 4MM SEM MOLDURA </t>
  </si>
  <si>
    <t xml:space="preserve">8.11.7</t>
  </si>
  <si>
    <t xml:space="preserve">FORNECIMENTO E INSTALAÇÃO DE TORNEIRAS LONGA DE TANQUE E JARDIM COM DERIVAÇÃO PARA MANGUEIRA</t>
  </si>
  <si>
    <t xml:space="preserve">8.11.8</t>
  </si>
  <si>
    <t xml:space="preserve">FORNECIMENTO E INSTALAÇÃO DE CHUVEIRO PLÁSTICO SIMPLES </t>
  </si>
  <si>
    <t xml:space="preserve">SERVIÇOS FINAIS</t>
  </si>
  <si>
    <t xml:space="preserve">9.1</t>
  </si>
  <si>
    <t xml:space="preserve">DESMOBILIZACAO DE EQUIP. E MO</t>
  </si>
  <si>
    <t xml:space="preserve">9.2</t>
  </si>
  <si>
    <t xml:space="preserve">PROJETO ""AS BUILT"" ARQUITETURA</t>
  </si>
  <si>
    <t xml:space="preserve">9.3</t>
  </si>
  <si>
    <t xml:space="preserve">PROJETO ""AS BUILT"" DE INSTALACOES HIDRAULICAS</t>
  </si>
  <si>
    <t xml:space="preserve">Total sem BDI</t>
  </si>
  <si>
    <t xml:space="preserve">Total com BDI</t>
  </si>
</sst>
</file>

<file path=xl/styles.xml><?xml version="1.0" encoding="utf-8"?>
<styleSheet xmlns="http://schemas.openxmlformats.org/spreadsheetml/2006/main">
  <numFmts count="7">
    <numFmt numFmtId="164" formatCode="General"/>
    <numFmt numFmtId="165" formatCode="&quot; R$ &quot;* #,##0.00\ ;&quot; R$ &quot;* \(#,##0.00\);&quot; R$ &quot;* \-#\ ;@\ "/>
    <numFmt numFmtId="166" formatCode="0%"/>
    <numFmt numFmtId="167" formatCode="_(* #,##0.00_);_(* \(#,##0.00\);_(* \-??_);_(@_)"/>
    <numFmt numFmtId="168" formatCode="* #,##0.00\ ;* \(#,##0.00\);* \-#\ ;@\ "/>
    <numFmt numFmtId="169" formatCode="_-* #,##0.00_-;\-* #,##0.00_-;_-* \-??_-;_-@_-"/>
    <numFmt numFmtId="170" formatCode="[$R$-416]\ #,##0.00;[RED]\-[$R$-416]\ #,##0.00"/>
  </numFmts>
  <fonts count="18">
    <font>
      <sz val="11"/>
      <name val="Arial"/>
      <family val="1"/>
      <charset val="1"/>
    </font>
    <font>
      <sz val="10"/>
      <name val="Arial"/>
      <family val="0"/>
    </font>
    <font>
      <sz val="10"/>
      <name val="Arial"/>
      <family val="0"/>
    </font>
    <font>
      <sz val="10"/>
      <name val="Arial"/>
      <family val="0"/>
    </font>
    <font>
      <sz val="11"/>
      <color rgb="FF000000"/>
      <name val="Calibri"/>
      <family val="2"/>
      <charset val="1"/>
    </font>
    <font>
      <sz val="10"/>
      <name val="Arial"/>
      <family val="2"/>
      <charset val="1"/>
    </font>
    <font>
      <sz val="10"/>
      <color rgb="FF000000"/>
      <name val="Arial"/>
      <family val="2"/>
      <charset val="1"/>
    </font>
    <font>
      <sz val="11"/>
      <color rgb="FF000000"/>
      <name val="Arial"/>
      <family val="2"/>
      <charset val="1"/>
    </font>
    <font>
      <sz val="11"/>
      <name val="Arial"/>
      <family val="2"/>
      <charset val="1"/>
    </font>
    <font>
      <b val="true"/>
      <sz val="10"/>
      <name val="Arial"/>
      <family val="2"/>
      <charset val="1"/>
    </font>
    <font>
      <b val="true"/>
      <sz val="11"/>
      <name val="Arial"/>
      <family val="1"/>
      <charset val="1"/>
    </font>
    <font>
      <b val="true"/>
      <sz val="12"/>
      <name val="Arial"/>
      <family val="2"/>
      <charset val="1"/>
    </font>
    <font>
      <b val="true"/>
      <sz val="11"/>
      <name val="Arial"/>
      <family val="2"/>
      <charset val="1"/>
    </font>
    <font>
      <b val="true"/>
      <sz val="11"/>
      <color rgb="FF000000"/>
      <name val="Arial"/>
      <family val="2"/>
      <charset val="1"/>
    </font>
    <font>
      <b val="true"/>
      <sz val="10"/>
      <color rgb="FF000000"/>
      <name val="Arial"/>
      <family val="2"/>
      <charset val="1"/>
    </font>
    <font>
      <sz val="11"/>
      <color rgb="FFFF0000"/>
      <name val="Arial"/>
      <family val="2"/>
      <charset val="1"/>
    </font>
    <font>
      <u val="single"/>
      <sz val="11"/>
      <color rgb="FF0563C1"/>
      <name val="Arial"/>
      <family val="1"/>
      <charset val="1"/>
    </font>
    <font>
      <b val="true"/>
      <u val="single"/>
      <sz val="11"/>
      <color rgb="FF0000FF"/>
      <name val="Arial"/>
      <family val="2"/>
      <charset val="1"/>
    </font>
  </fonts>
  <fills count="5">
    <fill>
      <patternFill patternType="none"/>
    </fill>
    <fill>
      <patternFill patternType="gray125"/>
    </fill>
    <fill>
      <patternFill patternType="solid">
        <fgColor rgb="FFFDEADA"/>
        <bgColor rgb="FFFFFFFF"/>
      </patternFill>
    </fill>
    <fill>
      <patternFill patternType="solid">
        <fgColor rgb="FFFFFFFF"/>
        <bgColor rgb="FFFDEADA"/>
      </patternFill>
    </fill>
    <fill>
      <patternFill patternType="solid">
        <fgColor rgb="FFBFBFC0"/>
        <bgColor rgb="FFCCCCCC"/>
      </patternFill>
    </fill>
  </fills>
  <borders count="13">
    <border diagonalUp="false" diagonalDown="false">
      <left/>
      <right/>
      <top/>
      <bottom/>
      <diagonal/>
    </border>
    <border diagonalUp="false" diagonalDown="false">
      <left style="thin"/>
      <right style="thin">
        <color rgb="FFCCCCCC"/>
      </right>
      <top style="thin"/>
      <bottom style="thin">
        <color rgb="FFCCCCCC"/>
      </bottom>
      <diagonal/>
    </border>
    <border diagonalUp="false" diagonalDown="false">
      <left style="thin">
        <color rgb="FFCCCCCC"/>
      </left>
      <right style="thin">
        <color rgb="FFCCCCCC"/>
      </right>
      <top style="thin"/>
      <bottom style="thin">
        <color rgb="FFCCCCCC"/>
      </bottom>
      <diagonal/>
    </border>
    <border diagonalUp="false" diagonalDown="false">
      <left style="thin">
        <color rgb="FFCCCCCC"/>
      </left>
      <right style="thin"/>
      <top style="thin"/>
      <bottom style="thin">
        <color rgb="FFCCCCCC"/>
      </bottom>
      <diagonal/>
    </border>
    <border diagonalUp="false" diagonalDown="false">
      <left style="thin"/>
      <right style="thin">
        <color rgb="FFCCCCCC"/>
      </right>
      <top style="thin">
        <color rgb="FFCCCCCC"/>
      </top>
      <bottom style="thin">
        <color rgb="FFCCCCCC"/>
      </bottom>
      <diagonal/>
    </border>
    <border diagonalUp="false" diagonalDown="false">
      <left style="thin">
        <color rgb="FFCCCCCC"/>
      </left>
      <right style="thin">
        <color rgb="FFCCCCCC"/>
      </right>
      <top style="thin">
        <color rgb="FFCCCCCC"/>
      </top>
      <bottom style="thin">
        <color rgb="FFCCCCCC"/>
      </bottom>
      <diagonal/>
    </border>
    <border diagonalUp="false" diagonalDown="false">
      <left style="thin">
        <color rgb="FFCCCCCC"/>
      </left>
      <right style="thin"/>
      <top style="thin">
        <color rgb="FFCCCCCC"/>
      </top>
      <bottom style="thin">
        <color rgb="FFCCCCCC"/>
      </bottom>
      <diagonal/>
    </border>
    <border diagonalUp="false" diagonalDown="false">
      <left style="thin">
        <color rgb="FFCCCCCC"/>
      </left>
      <right style="thin">
        <color rgb="FFCCCCCC"/>
      </right>
      <top style="thin">
        <color rgb="FFCCCCCC"/>
      </top>
      <bottom style="thin"/>
      <diagonal/>
    </border>
    <border diagonalUp="false" diagonalDown="false">
      <left style="thin">
        <color rgb="FFCCCCCC"/>
      </left>
      <right style="thin"/>
      <top style="thin">
        <color rgb="FFCCCCCC"/>
      </top>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style="thin"/>
      <diagonal/>
    </border>
    <border diagonalUp="false" diagonalDown="false">
      <left/>
      <right style="thin"/>
      <top/>
      <bottom style="thin"/>
      <diagonal/>
    </border>
  </borders>
  <cellStyleXfs count="3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true" applyProtection="false">
      <alignment horizontal="general" vertical="bottom" textRotation="0" wrapText="false" indent="0" shrinkToFit="false"/>
    </xf>
    <xf numFmtId="165" fontId="4"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4"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4" fontId="7" fillId="2"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9" fontId="8" fillId="0" borderId="0" xfId="15" applyFont="true" applyBorder="true" applyAlignment="true" applyProtection="true">
      <alignment horizontal="general" vertical="bottom" textRotation="0" wrapText="false" indent="0" shrinkToFit="false"/>
      <protection locked="true" hidden="false"/>
    </xf>
    <xf numFmtId="170" fontId="8" fillId="0" borderId="0" xfId="15" applyFont="true" applyBorder="true" applyAlignment="true" applyProtection="true">
      <alignment horizontal="general" vertical="bottom" textRotation="0" wrapText="false" indent="0" shrinkToFit="false"/>
      <protection locked="true" hidden="false"/>
    </xf>
    <xf numFmtId="164" fontId="9" fillId="3" borderId="0" xfId="0" applyFont="true" applyBorder="false" applyAlignment="true" applyProtection="false">
      <alignment horizontal="left" vertical="top" textRotation="0" wrapText="true" indent="0" shrinkToFit="false"/>
      <protection locked="true" hidden="false"/>
    </xf>
    <xf numFmtId="164" fontId="9" fillId="3" borderId="0" xfId="0" applyFont="true" applyBorder="false" applyAlignment="true" applyProtection="false">
      <alignment horizontal="general" vertical="top" textRotation="0" wrapText="true" indent="0" shrinkToFit="false"/>
      <protection locked="true" hidden="false"/>
    </xf>
    <xf numFmtId="164" fontId="10" fillId="3" borderId="0" xfId="0" applyFont="true" applyBorder="true" applyAlignment="true" applyProtection="false">
      <alignment horizontal="left" vertical="top" textRotation="0" wrapText="true" indent="0" shrinkToFit="false"/>
      <protection locked="true" hidden="false"/>
    </xf>
    <xf numFmtId="170" fontId="9" fillId="3" borderId="0" xfId="15" applyFont="true" applyBorder="true" applyAlignment="true" applyProtection="true">
      <alignment horizontal="general" vertical="top" textRotation="0" wrapText="true" indent="0" shrinkToFit="false"/>
      <protection locked="true" hidden="false"/>
    </xf>
    <xf numFmtId="164" fontId="11" fillId="3" borderId="0" xfId="0" applyFont="true" applyBorder="true" applyAlignment="true" applyProtection="false">
      <alignment horizontal="center" vertical="bottom" textRotation="0" wrapText="false" indent="0" shrinkToFit="false"/>
      <protection locked="true" hidden="false"/>
    </xf>
    <xf numFmtId="164" fontId="12" fillId="3" borderId="0" xfId="0" applyFont="true" applyBorder="true" applyAlignment="true" applyProtection="false">
      <alignment horizontal="center" vertical="bottom" textRotation="0" wrapText="true" indent="0" shrinkToFit="false"/>
      <protection locked="true" hidden="false"/>
    </xf>
    <xf numFmtId="164" fontId="13" fillId="3" borderId="1" xfId="0" applyFont="true" applyBorder="true" applyAlignment="true" applyProtection="false">
      <alignment horizontal="left" vertical="top" textRotation="0" wrapText="true" indent="0" shrinkToFit="false"/>
      <protection locked="true" hidden="false"/>
    </xf>
    <xf numFmtId="164" fontId="13" fillId="3" borderId="2" xfId="0" applyFont="true" applyBorder="true" applyAlignment="true" applyProtection="false">
      <alignment horizontal="left" vertical="top" textRotation="0" wrapText="true" indent="0" shrinkToFit="false"/>
      <protection locked="true" hidden="false"/>
    </xf>
    <xf numFmtId="164" fontId="13" fillId="3" borderId="2" xfId="0" applyFont="true" applyBorder="true" applyAlignment="true" applyProtection="false">
      <alignment horizontal="center" vertical="top" textRotation="0" wrapText="true" indent="0" shrinkToFit="false"/>
      <protection locked="true" hidden="false"/>
    </xf>
    <xf numFmtId="169" fontId="13" fillId="3" borderId="2" xfId="15" applyFont="true" applyBorder="true" applyAlignment="true" applyProtection="true">
      <alignment horizontal="right" vertical="top" textRotation="0" wrapText="true" indent="0" shrinkToFit="false"/>
      <protection locked="true" hidden="false"/>
    </xf>
    <xf numFmtId="170" fontId="13" fillId="3" borderId="2" xfId="15" applyFont="true" applyBorder="true" applyAlignment="true" applyProtection="true">
      <alignment horizontal="right" vertical="top" textRotation="0" wrapText="true" indent="0" shrinkToFit="false"/>
      <protection locked="true" hidden="false"/>
    </xf>
    <xf numFmtId="170" fontId="13" fillId="3" borderId="3" xfId="15" applyFont="true" applyBorder="true" applyAlignment="true" applyProtection="true">
      <alignment horizontal="right" vertical="top" textRotation="0" wrapText="true" indent="0" shrinkToFit="false"/>
      <protection locked="true" hidden="false"/>
    </xf>
    <xf numFmtId="164" fontId="14" fillId="4" borderId="4" xfId="0" applyFont="true" applyBorder="true" applyAlignment="true" applyProtection="false">
      <alignment horizontal="left" vertical="top" textRotation="0" wrapText="true" indent="0" shrinkToFit="false"/>
      <protection locked="true" hidden="false"/>
    </xf>
    <xf numFmtId="164" fontId="14" fillId="4" borderId="5" xfId="0" applyFont="true" applyBorder="true" applyAlignment="true" applyProtection="false">
      <alignment horizontal="left" vertical="top" textRotation="0" wrapText="true" indent="0" shrinkToFit="false"/>
      <protection locked="true" hidden="false"/>
    </xf>
    <xf numFmtId="169" fontId="14" fillId="4" borderId="5" xfId="15" applyFont="true" applyBorder="true" applyAlignment="true" applyProtection="true">
      <alignment horizontal="right" vertical="top" textRotation="0" wrapText="true" indent="0" shrinkToFit="false"/>
      <protection locked="true" hidden="false"/>
    </xf>
    <xf numFmtId="170" fontId="14" fillId="4" borderId="5" xfId="0" applyFont="true" applyBorder="true" applyAlignment="true" applyProtection="false">
      <alignment horizontal="left" vertical="top" textRotation="0" wrapText="true" indent="0" shrinkToFit="false"/>
      <protection locked="true" hidden="false"/>
    </xf>
    <xf numFmtId="170" fontId="14" fillId="4" borderId="5" xfId="0" applyFont="true" applyBorder="true" applyAlignment="true" applyProtection="false">
      <alignment horizontal="right" vertical="top" textRotation="0" wrapText="true" indent="0" shrinkToFit="false"/>
      <protection locked="true" hidden="false"/>
    </xf>
    <xf numFmtId="170" fontId="14" fillId="4" borderId="6" xfId="0" applyFont="true" applyBorder="true" applyAlignment="true" applyProtection="false">
      <alignment horizontal="right" vertical="top" textRotation="0" wrapText="true" indent="0" shrinkToFit="false"/>
      <protection locked="true" hidden="false"/>
    </xf>
    <xf numFmtId="170" fontId="14" fillId="4" borderId="6" xfId="15" applyFont="true" applyBorder="true" applyAlignment="true" applyProtection="true">
      <alignment horizontal="right" vertical="top" textRotation="0" wrapText="true" indent="0" shrinkToFit="false"/>
      <protection locked="true" hidden="false"/>
    </xf>
    <xf numFmtId="164" fontId="6" fillId="3" borderId="4" xfId="0" applyFont="true" applyBorder="true" applyAlignment="true" applyProtection="false">
      <alignment horizontal="left" vertical="top" textRotation="0" wrapText="true" indent="0" shrinkToFit="false"/>
      <protection locked="true" hidden="false"/>
    </xf>
    <xf numFmtId="164" fontId="6" fillId="3" borderId="5" xfId="0" applyFont="true" applyBorder="true" applyAlignment="true" applyProtection="false">
      <alignment horizontal="left" vertical="top" textRotation="0" wrapText="true" indent="0" shrinkToFit="false"/>
      <protection locked="true" hidden="false"/>
    </xf>
    <xf numFmtId="164" fontId="6" fillId="3" borderId="5" xfId="0" applyFont="true" applyBorder="true" applyAlignment="true" applyProtection="false">
      <alignment horizontal="center" vertical="top" textRotation="0" wrapText="true" indent="0" shrinkToFit="false"/>
      <protection locked="true" hidden="false"/>
    </xf>
    <xf numFmtId="169" fontId="6" fillId="3" borderId="5" xfId="15" applyFont="true" applyBorder="true" applyAlignment="true" applyProtection="true">
      <alignment horizontal="right" vertical="top" textRotation="0" wrapText="true" indent="0" shrinkToFit="false"/>
      <protection locked="true" hidden="false"/>
    </xf>
    <xf numFmtId="170" fontId="6" fillId="3" borderId="5" xfId="0" applyFont="true" applyBorder="true" applyAlignment="true" applyProtection="false">
      <alignment horizontal="right" vertical="top" textRotation="0" wrapText="true" indent="0" shrinkToFit="false"/>
      <protection locked="true" hidden="false"/>
    </xf>
    <xf numFmtId="170" fontId="14" fillId="3" borderId="6" xfId="15" applyFont="true" applyBorder="true" applyAlignment="true" applyProtection="true">
      <alignment horizontal="right" vertical="top" textRotation="0" wrapText="tru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8" fillId="3" borderId="0" xfId="0" applyFont="true" applyBorder="false" applyAlignment="false" applyProtection="false">
      <alignment horizontal="general" vertical="bottom" textRotation="0" wrapText="false" indent="0" shrinkToFit="false"/>
      <protection locked="true" hidden="false"/>
    </xf>
    <xf numFmtId="164" fontId="6" fillId="3" borderId="5" xfId="0" applyFont="true" applyBorder="true" applyAlignment="true" applyProtection="false">
      <alignment horizontal="center" vertical="center" textRotation="0" wrapText="true" indent="0" shrinkToFit="false"/>
      <protection locked="true" hidden="false"/>
    </xf>
    <xf numFmtId="169" fontId="6" fillId="3" borderId="5" xfId="15" applyFont="true" applyBorder="true" applyAlignment="true" applyProtection="true">
      <alignment horizontal="right" vertical="center" textRotation="0" wrapText="true" indent="0" shrinkToFit="false"/>
      <protection locked="true" hidden="false"/>
    </xf>
    <xf numFmtId="164" fontId="5" fillId="3" borderId="4" xfId="0" applyFont="true" applyBorder="true" applyAlignment="true" applyProtection="false">
      <alignment horizontal="left" vertical="top" textRotation="0" wrapText="true" indent="0" shrinkToFit="false"/>
      <protection locked="true" hidden="false"/>
    </xf>
    <xf numFmtId="164" fontId="5" fillId="3" borderId="5" xfId="0" applyFont="true" applyBorder="true" applyAlignment="true" applyProtection="false">
      <alignment horizontal="center" vertical="top" textRotation="0" wrapText="true" indent="0" shrinkToFit="false"/>
      <protection locked="true" hidden="false"/>
    </xf>
    <xf numFmtId="169" fontId="5" fillId="3" borderId="5" xfId="15" applyFont="true" applyBorder="true" applyAlignment="true" applyProtection="true">
      <alignment horizontal="right" vertical="top" textRotation="0" wrapText="true" indent="0" shrinkToFit="false"/>
      <protection locked="true" hidden="false"/>
    </xf>
    <xf numFmtId="170" fontId="5" fillId="3" borderId="5" xfId="0" applyFont="true" applyBorder="true" applyAlignment="true" applyProtection="false">
      <alignment horizontal="right" vertical="top" textRotation="0" wrapText="true" indent="0" shrinkToFit="false"/>
      <protection locked="true" hidden="false"/>
    </xf>
    <xf numFmtId="170" fontId="9" fillId="3" borderId="6" xfId="15" applyFont="true" applyBorder="true" applyAlignment="true" applyProtection="true">
      <alignment horizontal="right" vertical="top" textRotation="0" wrapText="true" indent="0" shrinkToFit="false"/>
      <protection locked="true" hidden="false"/>
    </xf>
    <xf numFmtId="164" fontId="5" fillId="3" borderId="5" xfId="0" applyFont="true" applyBorder="true" applyAlignment="true" applyProtection="false">
      <alignment horizontal="left" vertical="top" textRotation="0" wrapText="true" indent="0" shrinkToFit="false"/>
      <protection locked="true" hidden="false"/>
    </xf>
    <xf numFmtId="164" fontId="5" fillId="3" borderId="7" xfId="0" applyFont="true" applyBorder="true" applyAlignment="true" applyProtection="false">
      <alignment horizontal="left" vertical="top" textRotation="0" wrapText="true" indent="0" shrinkToFit="false"/>
      <protection locked="true" hidden="false"/>
    </xf>
    <xf numFmtId="164" fontId="5" fillId="3" borderId="7" xfId="0" applyFont="true" applyBorder="true" applyAlignment="true" applyProtection="false">
      <alignment horizontal="center" vertical="top" textRotation="0" wrapText="true" indent="0" shrinkToFit="false"/>
      <protection locked="true" hidden="false"/>
    </xf>
    <xf numFmtId="169" fontId="5" fillId="3" borderId="7" xfId="15" applyFont="true" applyBorder="true" applyAlignment="true" applyProtection="true">
      <alignment horizontal="right" vertical="top" textRotation="0" wrapText="true" indent="0" shrinkToFit="false"/>
      <protection locked="true" hidden="false"/>
    </xf>
    <xf numFmtId="170" fontId="5" fillId="3" borderId="7" xfId="0" applyFont="true" applyBorder="true" applyAlignment="true" applyProtection="false">
      <alignment horizontal="right" vertical="top" textRotation="0" wrapText="true" indent="0" shrinkToFit="false"/>
      <protection locked="true" hidden="false"/>
    </xf>
    <xf numFmtId="170" fontId="9" fillId="3" borderId="8" xfId="15" applyFont="true" applyBorder="true" applyAlignment="true" applyProtection="true">
      <alignment horizontal="right" vertical="top" textRotation="0" wrapText="true" indent="0" shrinkToFit="false"/>
      <protection locked="true" hidden="false"/>
    </xf>
    <xf numFmtId="164" fontId="9" fillId="3" borderId="0" xfId="0" applyFont="true" applyBorder="true" applyAlignment="true" applyProtection="false">
      <alignment horizontal="right" vertical="top" textRotation="0" wrapText="true" indent="0" shrinkToFit="false"/>
      <protection locked="true" hidden="false"/>
    </xf>
    <xf numFmtId="164" fontId="5" fillId="3" borderId="0" xfId="0" applyFont="true" applyBorder="false" applyAlignment="true" applyProtection="false">
      <alignment horizontal="left" vertical="top" textRotation="0" wrapText="true" indent="0" shrinkToFit="false"/>
      <protection locked="true" hidden="false"/>
    </xf>
    <xf numFmtId="164" fontId="9" fillId="3" borderId="9" xfId="0" applyFont="true" applyBorder="true" applyAlignment="true" applyProtection="false">
      <alignment horizontal="left" vertical="top" textRotation="0" wrapText="true" indent="0" shrinkToFit="false"/>
      <protection locked="true" hidden="false"/>
    </xf>
    <xf numFmtId="170" fontId="9" fillId="3" borderId="10" xfId="0" applyFont="true" applyBorder="true" applyAlignment="true" applyProtection="false">
      <alignment horizontal="right" vertical="top" textRotation="0" wrapText="true" indent="0" shrinkToFit="false"/>
      <protection locked="true" hidden="false"/>
    </xf>
    <xf numFmtId="164" fontId="9" fillId="3" borderId="11" xfId="0" applyFont="true" applyBorder="true" applyAlignment="true" applyProtection="false">
      <alignment horizontal="left" vertical="top" textRotation="0" wrapText="true" indent="0" shrinkToFit="false"/>
      <protection locked="true" hidden="false"/>
    </xf>
    <xf numFmtId="170" fontId="9" fillId="3" borderId="12" xfId="0" applyFont="true" applyBorder="true" applyAlignment="true" applyProtection="false">
      <alignment horizontal="right" vertical="top" textRotation="0" wrapText="true" indent="0" shrinkToFit="false"/>
      <protection locked="true" hidden="false"/>
    </xf>
    <xf numFmtId="164" fontId="9" fillId="3" borderId="0" xfId="0" applyFont="true" applyBorder="true" applyAlignment="true" applyProtection="false">
      <alignment horizontal="left" vertical="top" textRotation="0" wrapText="true" indent="0" shrinkToFit="false"/>
      <protection locked="true" hidden="false"/>
    </xf>
    <xf numFmtId="170" fontId="9" fillId="3" borderId="0" xfId="0" applyFont="true" applyBorder="true" applyAlignment="true" applyProtection="false">
      <alignment horizontal="right" vertical="top" textRotation="0" wrapText="true" indent="0" shrinkToFit="false"/>
      <protection locked="true" hidden="false"/>
    </xf>
    <xf numFmtId="164" fontId="17" fillId="3" borderId="0" xfId="20" applyFont="true" applyBorder="true" applyAlignment="true" applyProtection="true">
      <alignment horizontal="left" vertical="top"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9" fontId="12" fillId="0" borderId="0" xfId="15" applyFont="true" applyBorder="true" applyAlignment="true" applyProtection="true">
      <alignment horizontal="general" vertical="bottom" textRotation="0" wrapText="false" indent="0" shrinkToFit="false"/>
      <protection locked="true" hidden="false"/>
    </xf>
    <xf numFmtId="170" fontId="12" fillId="0" borderId="0" xfId="15" applyFont="true" applyBorder="true" applyAlignment="true" applyProtection="true">
      <alignment horizontal="general" vertical="bottom" textRotation="0" wrapText="false" indent="0" shrinkToFit="false"/>
      <protection locked="true" hidden="false"/>
    </xf>
    <xf numFmtId="164" fontId="17" fillId="0" borderId="0" xfId="20" applyFont="true" applyBorder="true" applyAlignment="true" applyProtection="true">
      <alignment horizontal="general" vertical="bottom" textRotation="0" wrapText="false" indent="0" shrinkToFit="false"/>
      <protection locked="true" hidden="false"/>
    </xf>
  </cellXfs>
  <cellStyles count="23">
    <cellStyle name="Normal" xfId="0" builtinId="0"/>
    <cellStyle name="Comma" xfId="15" builtinId="3"/>
    <cellStyle name="Comma [0]" xfId="16" builtinId="6"/>
    <cellStyle name="Currency" xfId="17" builtinId="4"/>
    <cellStyle name="Currency [0]" xfId="18" builtinId="7"/>
    <cellStyle name="Percent" xfId="19" builtinId="5"/>
    <cellStyle name="Moeda 2 2" xfId="21"/>
    <cellStyle name="Normal" xfId="22"/>
    <cellStyle name="Normal 2" xfId="23"/>
    <cellStyle name="Normal 3" xfId="24"/>
    <cellStyle name="Normal 3 2 2" xfId="25"/>
    <cellStyle name="Normal 4" xfId="26"/>
    <cellStyle name="Normal 6" xfId="27"/>
    <cellStyle name="Normal_COBERTURA - VIADUTO DANA PAULINA" xfId="28"/>
    <cellStyle name="Normal_Pesquisa no referencial 10 de maio de 2013" xfId="29"/>
    <cellStyle name="Normal_Plan1" xfId="30"/>
    <cellStyle name="Porcentagem 3 2" xfId="31"/>
    <cellStyle name="Separador de milhares 14" xfId="32"/>
    <cellStyle name="Separador de milhares 2 2 3" xfId="33"/>
    <cellStyle name="Separador de milhares 6" xfId="34"/>
    <cellStyle name="TableStyleLight1" xfId="35"/>
    <cellStyle name="Vírgula 2" xfId="36"/>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DEADA"/>
      <rgbColor rgb="FFCCFFFF"/>
      <rgbColor rgb="FF660066"/>
      <rgbColor rgb="FFFF8080"/>
      <rgbColor rgb="FF0563C1"/>
      <rgbColor rgb="FFCCCCCC"/>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497"/>
  <sheetViews>
    <sheetView showFormulas="false" showGridLines="true" showRowColHeaders="true" showZeros="true" rightToLeft="false" tabSelected="true" showOutlineSymbols="true" defaultGridColor="true" view="pageBreakPreview" topLeftCell="A1" colorId="64" zoomScale="100" zoomScaleNormal="75" zoomScalePageLayoutView="100" workbookViewId="0">
      <selection pane="topLeft" activeCell="I7" activeCellId="0" sqref="I7"/>
    </sheetView>
  </sheetViews>
  <sheetFormatPr defaultColWidth="8.9921875" defaultRowHeight="13.8" zeroHeight="false" outlineLevelRow="0" outlineLevelCol="0"/>
  <cols>
    <col collapsed="false" customWidth="false" hidden="false" outlineLevel="0" max="1" min="1" style="1" width="9"/>
    <col collapsed="false" customWidth="true" hidden="false" outlineLevel="0" max="2" min="2" style="1" width="49.75"/>
    <col collapsed="false" customWidth="false" hidden="false" outlineLevel="0" max="3" min="3" style="1" width="9"/>
    <col collapsed="false" customWidth="true" hidden="false" outlineLevel="0" max="4" min="4" style="2" width="9.88"/>
    <col collapsed="false" customWidth="true" hidden="false" outlineLevel="0" max="5" min="5" style="3" width="12.35"/>
    <col collapsed="false" customWidth="true" hidden="false" outlineLevel="0" max="6" min="6" style="3" width="17.01"/>
    <col collapsed="false" customWidth="true" hidden="false" outlineLevel="0" max="7" min="7" style="3" width="16.47"/>
    <col collapsed="false" customWidth="true" hidden="false" outlineLevel="0" max="8" min="8" style="1" width="11.13"/>
    <col collapsed="false" customWidth="false" hidden="false" outlineLevel="0" max="1008" min="9" style="1" width="9"/>
    <col collapsed="false" customWidth="true" hidden="false" outlineLevel="0" max="1024" min="1009" style="0" width="10.5"/>
  </cols>
  <sheetData>
    <row r="1" customFormat="false" ht="13.8" hidden="false" customHeight="false" outlineLevel="0" collapsed="false">
      <c r="A1" s="4"/>
      <c r="B1" s="4"/>
      <c r="C1" s="5"/>
      <c r="D1" s="6"/>
      <c r="E1" s="6"/>
      <c r="F1" s="7"/>
      <c r="G1" s="7"/>
    </row>
    <row r="2" customFormat="false" ht="20.85" hidden="false" customHeight="true" outlineLevel="0" collapsed="false">
      <c r="A2" s="8" t="s">
        <v>0</v>
      </c>
      <c r="B2" s="8"/>
      <c r="C2" s="8"/>
      <c r="D2" s="8"/>
      <c r="E2" s="8"/>
      <c r="F2" s="8"/>
      <c r="G2" s="8"/>
    </row>
    <row r="3" customFormat="false" ht="15" hidden="false" customHeight="true" outlineLevel="0" collapsed="false">
      <c r="A3" s="9"/>
      <c r="B3" s="9"/>
      <c r="C3" s="9"/>
      <c r="D3" s="9"/>
      <c r="E3" s="9"/>
      <c r="F3" s="9"/>
      <c r="G3" s="9"/>
    </row>
    <row r="4" customFormat="false" ht="13.9" hidden="false" customHeight="false" outlineLevel="0" collapsed="false">
      <c r="A4" s="10" t="s">
        <v>1</v>
      </c>
      <c r="B4" s="11" t="s">
        <v>2</v>
      </c>
      <c r="C4" s="12" t="s">
        <v>3</v>
      </c>
      <c r="D4" s="13" t="s">
        <v>4</v>
      </c>
      <c r="E4" s="14" t="s">
        <v>5</v>
      </c>
      <c r="F4" s="14" t="s">
        <v>6</v>
      </c>
      <c r="G4" s="15" t="s">
        <v>7</v>
      </c>
    </row>
    <row r="5" customFormat="false" ht="13.8" hidden="false" customHeight="false" outlineLevel="0" collapsed="false">
      <c r="A5" s="16" t="s">
        <v>8</v>
      </c>
      <c r="B5" s="17" t="s">
        <v>9</v>
      </c>
      <c r="C5" s="17"/>
      <c r="D5" s="18"/>
      <c r="E5" s="19"/>
      <c r="F5" s="20"/>
      <c r="G5" s="21"/>
    </row>
    <row r="6" customFormat="false" ht="13.8" hidden="false" customHeight="false" outlineLevel="0" collapsed="false">
      <c r="A6" s="16" t="s">
        <v>10</v>
      </c>
      <c r="B6" s="17" t="s">
        <v>11</v>
      </c>
      <c r="C6" s="17"/>
      <c r="D6" s="18"/>
      <c r="E6" s="19"/>
      <c r="F6" s="20"/>
      <c r="G6" s="22"/>
    </row>
    <row r="7" customFormat="false" ht="13.8" hidden="false" customHeight="false" outlineLevel="0" collapsed="false">
      <c r="A7" s="23" t="s">
        <v>12</v>
      </c>
      <c r="B7" s="24" t="s">
        <v>13</v>
      </c>
      <c r="C7" s="25" t="s">
        <v>14</v>
      </c>
      <c r="D7" s="26" t="n">
        <v>1</v>
      </c>
      <c r="E7" s="27"/>
      <c r="F7" s="27"/>
      <c r="G7" s="28"/>
    </row>
    <row r="8" customFormat="false" ht="13.8" hidden="false" customHeight="false" outlineLevel="0" collapsed="false">
      <c r="A8" s="16" t="s">
        <v>15</v>
      </c>
      <c r="B8" s="17" t="s">
        <v>16</v>
      </c>
      <c r="C8" s="17"/>
      <c r="D8" s="18"/>
      <c r="E8" s="19"/>
      <c r="F8" s="20"/>
      <c r="G8" s="22"/>
    </row>
    <row r="9" customFormat="false" ht="35.05" hidden="false" customHeight="false" outlineLevel="0" collapsed="false">
      <c r="A9" s="23" t="s">
        <v>17</v>
      </c>
      <c r="B9" s="24" t="s">
        <v>18</v>
      </c>
      <c r="C9" s="25" t="s">
        <v>19</v>
      </c>
      <c r="D9" s="26" t="n">
        <v>18</v>
      </c>
      <c r="E9" s="27"/>
      <c r="F9" s="27"/>
      <c r="G9" s="28"/>
    </row>
    <row r="10" customFormat="false" ht="35.05" hidden="false" customHeight="false" outlineLevel="0" collapsed="false">
      <c r="A10" s="23" t="s">
        <v>20</v>
      </c>
      <c r="B10" s="24" t="s">
        <v>21</v>
      </c>
      <c r="C10" s="25" t="s">
        <v>22</v>
      </c>
      <c r="D10" s="26" t="n">
        <v>21</v>
      </c>
      <c r="E10" s="27"/>
      <c r="F10" s="27"/>
      <c r="G10" s="28"/>
    </row>
    <row r="11" customFormat="false" ht="46.25" hidden="false" customHeight="false" outlineLevel="0" collapsed="false">
      <c r="A11" s="23" t="s">
        <v>23</v>
      </c>
      <c r="B11" s="24" t="s">
        <v>24</v>
      </c>
      <c r="C11" s="25" t="s">
        <v>19</v>
      </c>
      <c r="D11" s="26" t="n">
        <v>18</v>
      </c>
      <c r="E11" s="27"/>
      <c r="F11" s="27"/>
      <c r="G11" s="28"/>
    </row>
    <row r="12" customFormat="false" ht="35.05" hidden="false" customHeight="false" outlineLevel="0" collapsed="false">
      <c r="A12" s="23" t="s">
        <v>25</v>
      </c>
      <c r="B12" s="24" t="s">
        <v>26</v>
      </c>
      <c r="C12" s="25" t="s">
        <v>19</v>
      </c>
      <c r="D12" s="26" t="n">
        <v>18</v>
      </c>
      <c r="E12" s="27"/>
      <c r="F12" s="27"/>
      <c r="G12" s="28"/>
    </row>
    <row r="13" customFormat="false" ht="35.05" hidden="false" customHeight="false" outlineLevel="0" collapsed="false">
      <c r="A13" s="23" t="s">
        <v>27</v>
      </c>
      <c r="B13" s="24" t="s">
        <v>26</v>
      </c>
      <c r="C13" s="25" t="s">
        <v>19</v>
      </c>
      <c r="D13" s="26" t="n">
        <v>18</v>
      </c>
      <c r="E13" s="27"/>
      <c r="F13" s="27"/>
      <c r="G13" s="28"/>
    </row>
    <row r="14" customFormat="false" ht="13.8" hidden="false" customHeight="false" outlineLevel="0" collapsed="false">
      <c r="A14" s="23" t="s">
        <v>28</v>
      </c>
      <c r="B14" s="24" t="s">
        <v>29</v>
      </c>
      <c r="C14" s="25" t="s">
        <v>14</v>
      </c>
      <c r="D14" s="26" t="n">
        <v>1</v>
      </c>
      <c r="E14" s="27"/>
      <c r="F14" s="27"/>
      <c r="G14" s="28"/>
    </row>
    <row r="15" s="29" customFormat="true" ht="13.8" hidden="false" customHeight="false" outlineLevel="0" collapsed="false">
      <c r="A15" s="16" t="s">
        <v>30</v>
      </c>
      <c r="B15" s="17" t="s">
        <v>31</v>
      </c>
      <c r="C15" s="17"/>
      <c r="D15" s="18"/>
      <c r="E15" s="19"/>
      <c r="F15" s="20"/>
      <c r="G15" s="22"/>
      <c r="ALU15" s="0"/>
      <c r="ALV15" s="0"/>
      <c r="ALW15" s="0"/>
      <c r="ALX15" s="0"/>
      <c r="ALY15" s="0"/>
      <c r="ALZ15" s="0"/>
      <c r="AMA15" s="0"/>
      <c r="AMB15" s="0"/>
      <c r="AMC15" s="0"/>
      <c r="AMD15" s="0"/>
      <c r="AME15" s="0"/>
      <c r="AMF15" s="0"/>
      <c r="AMG15" s="0"/>
      <c r="AMH15" s="0"/>
      <c r="AMI15" s="0"/>
      <c r="AMJ15" s="0"/>
    </row>
    <row r="16" customFormat="false" ht="17.7" hidden="false" customHeight="true" outlineLevel="0" collapsed="false">
      <c r="A16" s="23" t="s">
        <v>32</v>
      </c>
      <c r="B16" s="24" t="s">
        <v>33</v>
      </c>
      <c r="C16" s="25" t="s">
        <v>19</v>
      </c>
      <c r="D16" s="26" t="n">
        <v>18</v>
      </c>
      <c r="E16" s="27"/>
      <c r="F16" s="27"/>
      <c r="G16" s="28"/>
    </row>
    <row r="17" customFormat="false" ht="13.8" hidden="false" customHeight="false" outlineLevel="0" collapsed="false">
      <c r="A17" s="16" t="s">
        <v>34</v>
      </c>
      <c r="B17" s="17" t="s">
        <v>35</v>
      </c>
      <c r="C17" s="17"/>
      <c r="D17" s="18"/>
      <c r="E17" s="19"/>
      <c r="F17" s="20"/>
      <c r="G17" s="22"/>
    </row>
    <row r="18" customFormat="false" ht="13.8" hidden="false" customHeight="false" outlineLevel="0" collapsed="false">
      <c r="A18" s="23" t="s">
        <v>36</v>
      </c>
      <c r="B18" s="24" t="s">
        <v>29</v>
      </c>
      <c r="C18" s="25" t="s">
        <v>14</v>
      </c>
      <c r="D18" s="26" t="n">
        <v>1</v>
      </c>
      <c r="E18" s="27"/>
      <c r="F18" s="27"/>
      <c r="G18" s="28"/>
    </row>
    <row r="19" customFormat="false" ht="13.8" hidden="false" customHeight="false" outlineLevel="0" collapsed="false">
      <c r="A19" s="23" t="s">
        <v>37</v>
      </c>
      <c r="B19" s="24" t="s">
        <v>35</v>
      </c>
      <c r="C19" s="25" t="s">
        <v>19</v>
      </c>
      <c r="D19" s="26" t="n">
        <v>17</v>
      </c>
      <c r="E19" s="27"/>
      <c r="F19" s="27"/>
      <c r="G19" s="28"/>
    </row>
    <row r="20" customFormat="false" ht="13.8" hidden="false" customHeight="false" outlineLevel="0" collapsed="false">
      <c r="A20" s="16" t="n">
        <v>2</v>
      </c>
      <c r="B20" s="17" t="s">
        <v>38</v>
      </c>
      <c r="C20" s="17"/>
      <c r="D20" s="18"/>
      <c r="E20" s="19"/>
      <c r="F20" s="20"/>
      <c r="G20" s="22"/>
    </row>
    <row r="21" customFormat="false" ht="23.85" hidden="false" customHeight="false" outlineLevel="0" collapsed="false">
      <c r="A21" s="23" t="s">
        <v>39</v>
      </c>
      <c r="B21" s="24" t="s">
        <v>40</v>
      </c>
      <c r="C21" s="25" t="s">
        <v>22</v>
      </c>
      <c r="D21" s="26" t="n">
        <v>180</v>
      </c>
      <c r="E21" s="27"/>
      <c r="F21" s="27"/>
      <c r="G21" s="28"/>
    </row>
    <row r="22" customFormat="false" ht="23.85" hidden="false" customHeight="false" outlineLevel="0" collapsed="false">
      <c r="A22" s="23" t="s">
        <v>41</v>
      </c>
      <c r="B22" s="24" t="s">
        <v>42</v>
      </c>
      <c r="C22" s="25" t="s">
        <v>22</v>
      </c>
      <c r="D22" s="26" t="n">
        <v>45</v>
      </c>
      <c r="E22" s="27"/>
      <c r="F22" s="27"/>
      <c r="G22" s="28"/>
    </row>
    <row r="23" customFormat="false" ht="13.8" hidden="false" customHeight="false" outlineLevel="0" collapsed="false">
      <c r="A23" s="16" t="s">
        <v>43</v>
      </c>
      <c r="B23" s="17" t="s">
        <v>44</v>
      </c>
      <c r="C23" s="17"/>
      <c r="D23" s="18"/>
      <c r="E23" s="19"/>
      <c r="F23" s="20"/>
      <c r="G23" s="22"/>
    </row>
    <row r="24" customFormat="false" ht="13.8" hidden="false" customHeight="false" outlineLevel="0" collapsed="false">
      <c r="A24" s="23" t="s">
        <v>45</v>
      </c>
      <c r="B24" s="24" t="s">
        <v>46</v>
      </c>
      <c r="C24" s="25" t="s">
        <v>47</v>
      </c>
      <c r="D24" s="26" t="n">
        <v>1242.66</v>
      </c>
      <c r="E24" s="27"/>
      <c r="F24" s="27"/>
      <c r="G24" s="28"/>
    </row>
    <row r="25" customFormat="false" ht="13.8" hidden="false" customHeight="false" outlineLevel="0" collapsed="false">
      <c r="A25" s="16" t="n">
        <v>4</v>
      </c>
      <c r="B25" s="17" t="s">
        <v>48</v>
      </c>
      <c r="C25" s="17"/>
      <c r="D25" s="18"/>
      <c r="E25" s="19"/>
      <c r="F25" s="20"/>
      <c r="G25" s="21"/>
    </row>
    <row r="26" customFormat="false" ht="13.8" hidden="false" customHeight="false" outlineLevel="0" collapsed="false">
      <c r="A26" s="16" t="s">
        <v>49</v>
      </c>
      <c r="B26" s="17" t="s">
        <v>50</v>
      </c>
      <c r="C26" s="17"/>
      <c r="D26" s="18"/>
      <c r="E26" s="19"/>
      <c r="F26" s="20"/>
      <c r="G26" s="21"/>
    </row>
    <row r="27" s="29" customFormat="true" ht="23.85" hidden="false" customHeight="false" outlineLevel="0" collapsed="false">
      <c r="A27" s="23" t="s">
        <v>51</v>
      </c>
      <c r="B27" s="24" t="s">
        <v>52</v>
      </c>
      <c r="C27" s="25" t="s">
        <v>22</v>
      </c>
      <c r="D27" s="26" t="n">
        <v>1467.27</v>
      </c>
      <c r="E27" s="27"/>
      <c r="F27" s="27"/>
      <c r="G27" s="28"/>
      <c r="ALU27" s="0"/>
      <c r="ALV27" s="0"/>
      <c r="ALW27" s="0"/>
      <c r="ALX27" s="0"/>
      <c r="ALY27" s="0"/>
      <c r="ALZ27" s="0"/>
      <c r="AMA27" s="0"/>
      <c r="AMB27" s="0"/>
      <c r="AMC27" s="0"/>
      <c r="AMD27" s="0"/>
      <c r="AME27" s="0"/>
      <c r="AMF27" s="0"/>
      <c r="AMG27" s="0"/>
      <c r="AMH27" s="0"/>
      <c r="AMI27" s="0"/>
      <c r="AMJ27" s="0"/>
    </row>
    <row r="28" customFormat="false" ht="23.85" hidden="false" customHeight="false" outlineLevel="0" collapsed="false">
      <c r="A28" s="23" t="s">
        <v>53</v>
      </c>
      <c r="B28" s="24" t="s">
        <v>54</v>
      </c>
      <c r="C28" s="25" t="s">
        <v>14</v>
      </c>
      <c r="D28" s="26" t="n">
        <v>63</v>
      </c>
      <c r="E28" s="27"/>
      <c r="F28" s="27"/>
      <c r="G28" s="28"/>
    </row>
    <row r="29" customFormat="false" ht="13.8" hidden="false" customHeight="false" outlineLevel="0" collapsed="false">
      <c r="A29" s="23" t="s">
        <v>55</v>
      </c>
      <c r="B29" s="24" t="s">
        <v>56</v>
      </c>
      <c r="C29" s="25" t="s">
        <v>14</v>
      </c>
      <c r="D29" s="26" t="n">
        <v>97</v>
      </c>
      <c r="E29" s="27"/>
      <c r="F29" s="27"/>
      <c r="G29" s="28"/>
    </row>
    <row r="30" customFormat="false" ht="13.8" hidden="false" customHeight="false" outlineLevel="0" collapsed="false">
      <c r="A30" s="23" t="s">
        <v>57</v>
      </c>
      <c r="B30" s="24" t="s">
        <v>58</v>
      </c>
      <c r="C30" s="25" t="s">
        <v>14</v>
      </c>
      <c r="D30" s="26" t="n">
        <v>39</v>
      </c>
      <c r="E30" s="27"/>
      <c r="F30" s="27"/>
      <c r="G30" s="28"/>
    </row>
    <row r="31" customFormat="false" ht="13.8" hidden="false" customHeight="false" outlineLevel="0" collapsed="false">
      <c r="A31" s="23" t="s">
        <v>59</v>
      </c>
      <c r="B31" s="24" t="s">
        <v>60</v>
      </c>
      <c r="C31" s="25" t="s">
        <v>22</v>
      </c>
      <c r="D31" s="26" t="n">
        <v>181.96</v>
      </c>
      <c r="E31" s="27"/>
      <c r="F31" s="27"/>
      <c r="G31" s="28"/>
    </row>
    <row r="32" customFormat="false" ht="24" hidden="false" customHeight="true" outlineLevel="0" collapsed="false">
      <c r="A32" s="23" t="s">
        <v>61</v>
      </c>
      <c r="B32" s="24" t="s">
        <v>62</v>
      </c>
      <c r="C32" s="25" t="s">
        <v>22</v>
      </c>
      <c r="D32" s="26" t="n">
        <v>387.48</v>
      </c>
      <c r="E32" s="27"/>
      <c r="F32" s="27"/>
      <c r="G32" s="28"/>
    </row>
    <row r="33" customFormat="false" ht="13.8" hidden="false" customHeight="false" outlineLevel="0" collapsed="false">
      <c r="A33" s="16" t="s">
        <v>63</v>
      </c>
      <c r="B33" s="17" t="s">
        <v>64</v>
      </c>
      <c r="C33" s="17"/>
      <c r="D33" s="18"/>
      <c r="E33" s="19"/>
      <c r="F33" s="20"/>
      <c r="G33" s="21"/>
    </row>
    <row r="34" customFormat="false" ht="24.85" hidden="false" customHeight="false" outlineLevel="0" collapsed="false">
      <c r="A34" s="23" t="s">
        <v>65</v>
      </c>
      <c r="B34" s="24" t="s">
        <v>66</v>
      </c>
      <c r="C34" s="25" t="s">
        <v>14</v>
      </c>
      <c r="D34" s="26" t="n">
        <v>1</v>
      </c>
      <c r="E34" s="27"/>
      <c r="F34" s="27"/>
      <c r="G34" s="28"/>
    </row>
    <row r="35" customFormat="false" ht="24" hidden="false" customHeight="true" outlineLevel="0" collapsed="false">
      <c r="A35" s="23" t="s">
        <v>67</v>
      </c>
      <c r="B35" s="24" t="s">
        <v>68</v>
      </c>
      <c r="C35" s="25" t="s">
        <v>14</v>
      </c>
      <c r="D35" s="26" t="n">
        <v>22</v>
      </c>
      <c r="E35" s="27"/>
      <c r="F35" s="27"/>
      <c r="G35" s="28"/>
    </row>
    <row r="36" customFormat="false" ht="35.05" hidden="false" customHeight="false" outlineLevel="0" collapsed="false">
      <c r="A36" s="23" t="s">
        <v>69</v>
      </c>
      <c r="B36" s="24" t="s">
        <v>70</v>
      </c>
      <c r="C36" s="25" t="s">
        <v>14</v>
      </c>
      <c r="D36" s="26" t="n">
        <v>2</v>
      </c>
      <c r="E36" s="27"/>
      <c r="F36" s="27"/>
      <c r="G36" s="28"/>
    </row>
    <row r="37" customFormat="false" ht="34.8" hidden="false" customHeight="false" outlineLevel="0" collapsed="false">
      <c r="A37" s="23" t="s">
        <v>71</v>
      </c>
      <c r="B37" s="24" t="s">
        <v>72</v>
      </c>
      <c r="C37" s="25" t="s">
        <v>14</v>
      </c>
      <c r="D37" s="26" t="n">
        <v>30</v>
      </c>
      <c r="E37" s="27"/>
      <c r="F37" s="27"/>
      <c r="G37" s="28"/>
    </row>
    <row r="38" customFormat="false" ht="35.05" hidden="false" customHeight="false" outlineLevel="0" collapsed="false">
      <c r="A38" s="23" t="s">
        <v>73</v>
      </c>
      <c r="B38" s="24" t="s">
        <v>74</v>
      </c>
      <c r="C38" s="25" t="s">
        <v>14</v>
      </c>
      <c r="D38" s="26" t="n">
        <v>2</v>
      </c>
      <c r="E38" s="27"/>
      <c r="F38" s="27"/>
      <c r="G38" s="28"/>
    </row>
    <row r="39" customFormat="false" ht="46.25" hidden="false" customHeight="false" outlineLevel="0" collapsed="false">
      <c r="A39" s="23" t="s">
        <v>75</v>
      </c>
      <c r="B39" s="24" t="s">
        <v>76</v>
      </c>
      <c r="C39" s="25" t="s">
        <v>14</v>
      </c>
      <c r="D39" s="26" t="n">
        <v>1</v>
      </c>
      <c r="E39" s="27"/>
      <c r="F39" s="27"/>
      <c r="G39" s="28"/>
    </row>
    <row r="40" customFormat="false" ht="13.8" hidden="false" customHeight="false" outlineLevel="0" collapsed="false">
      <c r="A40" s="23" t="s">
        <v>77</v>
      </c>
      <c r="B40" s="24" t="s">
        <v>78</v>
      </c>
      <c r="C40" s="25" t="s">
        <v>14</v>
      </c>
      <c r="D40" s="26" t="n">
        <v>1</v>
      </c>
      <c r="E40" s="27"/>
      <c r="F40" s="27"/>
      <c r="G40" s="28"/>
    </row>
    <row r="41" customFormat="false" ht="24.85" hidden="false" customHeight="false" outlineLevel="0" collapsed="false">
      <c r="A41" s="23" t="s">
        <v>79</v>
      </c>
      <c r="B41" s="24" t="s">
        <v>80</v>
      </c>
      <c r="C41" s="25" t="s">
        <v>14</v>
      </c>
      <c r="D41" s="26" t="n">
        <v>4</v>
      </c>
      <c r="E41" s="27"/>
      <c r="F41" s="27"/>
      <c r="G41" s="28"/>
    </row>
    <row r="42" customFormat="false" ht="46.25" hidden="false" customHeight="false" outlineLevel="0" collapsed="false">
      <c r="A42" s="23" t="s">
        <v>81</v>
      </c>
      <c r="B42" s="24" t="s">
        <v>82</v>
      </c>
      <c r="C42" s="25" t="s">
        <v>14</v>
      </c>
      <c r="D42" s="26" t="n">
        <v>19</v>
      </c>
      <c r="E42" s="27"/>
      <c r="F42" s="27"/>
      <c r="G42" s="28"/>
    </row>
    <row r="43" customFormat="false" ht="45.75" hidden="false" customHeight="false" outlineLevel="0" collapsed="false">
      <c r="A43" s="23" t="s">
        <v>83</v>
      </c>
      <c r="B43" s="24" t="s">
        <v>84</v>
      </c>
      <c r="C43" s="25" t="s">
        <v>14</v>
      </c>
      <c r="D43" s="26" t="n">
        <v>13</v>
      </c>
      <c r="E43" s="27"/>
      <c r="F43" s="27"/>
      <c r="G43" s="28"/>
    </row>
    <row r="44" customFormat="false" ht="24.85" hidden="false" customHeight="false" outlineLevel="0" collapsed="false">
      <c r="A44" s="23" t="s">
        <v>85</v>
      </c>
      <c r="B44" s="24" t="s">
        <v>86</v>
      </c>
      <c r="C44" s="25" t="s">
        <v>14</v>
      </c>
      <c r="D44" s="26" t="n">
        <v>43</v>
      </c>
      <c r="E44" s="27"/>
      <c r="F44" s="27"/>
      <c r="G44" s="28"/>
    </row>
    <row r="45" customFormat="false" ht="13.8" hidden="false" customHeight="false" outlineLevel="0" collapsed="false">
      <c r="A45" s="23" t="s">
        <v>87</v>
      </c>
      <c r="B45" s="24" t="s">
        <v>88</v>
      </c>
      <c r="C45" s="25" t="s">
        <v>14</v>
      </c>
      <c r="D45" s="26" t="n">
        <v>43</v>
      </c>
      <c r="E45" s="27"/>
      <c r="F45" s="27"/>
      <c r="G45" s="28"/>
    </row>
    <row r="46" customFormat="false" ht="57.45" hidden="false" customHeight="false" outlineLevel="0" collapsed="false">
      <c r="A46" s="23" t="s">
        <v>89</v>
      </c>
      <c r="B46" s="24" t="s">
        <v>90</v>
      </c>
      <c r="C46" s="25" t="s">
        <v>91</v>
      </c>
      <c r="D46" s="26" t="n">
        <v>64.7</v>
      </c>
      <c r="E46" s="27"/>
      <c r="F46" s="27"/>
      <c r="G46" s="28"/>
    </row>
    <row r="47" customFormat="false" ht="57.45" hidden="false" customHeight="false" outlineLevel="0" collapsed="false">
      <c r="A47" s="23" t="s">
        <v>92</v>
      </c>
      <c r="B47" s="24" t="s">
        <v>93</v>
      </c>
      <c r="C47" s="25" t="s">
        <v>91</v>
      </c>
      <c r="D47" s="26" t="n">
        <v>58.8</v>
      </c>
      <c r="E47" s="27"/>
      <c r="F47" s="27"/>
      <c r="G47" s="28"/>
    </row>
    <row r="48" customFormat="false" ht="57.45" hidden="false" customHeight="false" outlineLevel="0" collapsed="false">
      <c r="A48" s="23" t="s">
        <v>94</v>
      </c>
      <c r="B48" s="24" t="s">
        <v>95</v>
      </c>
      <c r="C48" s="25" t="s">
        <v>91</v>
      </c>
      <c r="D48" s="26" t="n">
        <f aca="false">36.9+29.2</f>
        <v>66.1</v>
      </c>
      <c r="E48" s="27"/>
      <c r="F48" s="27"/>
      <c r="G48" s="28"/>
    </row>
    <row r="49" customFormat="false" ht="57.45" hidden="false" customHeight="false" outlineLevel="0" collapsed="false">
      <c r="A49" s="23" t="s">
        <v>96</v>
      </c>
      <c r="B49" s="24" t="s">
        <v>97</v>
      </c>
      <c r="C49" s="25" t="s">
        <v>91</v>
      </c>
      <c r="D49" s="26" t="n">
        <f aca="false">34+30.6</f>
        <v>64.6</v>
      </c>
      <c r="E49" s="27"/>
      <c r="F49" s="27"/>
      <c r="G49" s="28"/>
    </row>
    <row r="50" customFormat="false" ht="23.85" hidden="false" customHeight="false" outlineLevel="0" collapsed="false">
      <c r="A50" s="23" t="s">
        <v>98</v>
      </c>
      <c r="B50" s="24" t="s">
        <v>99</v>
      </c>
      <c r="C50" s="25" t="s">
        <v>14</v>
      </c>
      <c r="D50" s="26" t="n">
        <v>32</v>
      </c>
      <c r="E50" s="27"/>
      <c r="F50" s="27"/>
      <c r="G50" s="28"/>
    </row>
    <row r="51" customFormat="false" ht="23.85" hidden="false" customHeight="false" outlineLevel="0" collapsed="false">
      <c r="A51" s="23" t="s">
        <v>100</v>
      </c>
      <c r="B51" s="24" t="s">
        <v>101</v>
      </c>
      <c r="C51" s="25" t="s">
        <v>14</v>
      </c>
      <c r="D51" s="26" t="n">
        <v>13</v>
      </c>
      <c r="E51" s="27"/>
      <c r="F51" s="27"/>
      <c r="G51" s="28"/>
    </row>
    <row r="52" customFormat="false" ht="23.85" hidden="false" customHeight="false" outlineLevel="0" collapsed="false">
      <c r="A52" s="23" t="s">
        <v>102</v>
      </c>
      <c r="B52" s="24" t="s">
        <v>103</v>
      </c>
      <c r="C52" s="25" t="s">
        <v>14</v>
      </c>
      <c r="D52" s="26" t="n">
        <f aca="false">24+6</f>
        <v>30</v>
      </c>
      <c r="E52" s="27"/>
      <c r="F52" s="27"/>
      <c r="G52" s="28"/>
    </row>
    <row r="53" customFormat="false" ht="46.25" hidden="false" customHeight="false" outlineLevel="0" collapsed="false">
      <c r="A53" s="23" t="s">
        <v>104</v>
      </c>
      <c r="B53" s="24" t="s">
        <v>105</v>
      </c>
      <c r="C53" s="25" t="s">
        <v>14</v>
      </c>
      <c r="D53" s="26" t="n">
        <v>22</v>
      </c>
      <c r="E53" s="27"/>
      <c r="F53" s="27"/>
      <c r="G53" s="28"/>
    </row>
    <row r="54" customFormat="false" ht="13.8" hidden="false" customHeight="false" outlineLevel="0" collapsed="false">
      <c r="A54" s="23" t="s">
        <v>106</v>
      </c>
      <c r="B54" s="24" t="s">
        <v>107</v>
      </c>
      <c r="C54" s="25" t="s">
        <v>14</v>
      </c>
      <c r="D54" s="26" t="n">
        <v>2</v>
      </c>
      <c r="E54" s="27"/>
      <c r="F54" s="27"/>
      <c r="G54" s="28"/>
    </row>
    <row r="55" customFormat="false" ht="23.85" hidden="false" customHeight="false" outlineLevel="0" collapsed="false">
      <c r="A55" s="23" t="s">
        <v>108</v>
      </c>
      <c r="B55" s="24" t="s">
        <v>109</v>
      </c>
      <c r="C55" s="25" t="s">
        <v>14</v>
      </c>
      <c r="D55" s="26" t="n">
        <v>1</v>
      </c>
      <c r="E55" s="27"/>
      <c r="F55" s="27"/>
      <c r="G55" s="28"/>
    </row>
    <row r="56" customFormat="false" ht="23.85" hidden="false" customHeight="false" outlineLevel="0" collapsed="false">
      <c r="A56" s="23" t="s">
        <v>110</v>
      </c>
      <c r="B56" s="24" t="s">
        <v>111</v>
      </c>
      <c r="C56" s="25" t="s">
        <v>14</v>
      </c>
      <c r="D56" s="26" t="n">
        <v>2</v>
      </c>
      <c r="E56" s="27"/>
      <c r="F56" s="27"/>
      <c r="G56" s="28"/>
    </row>
    <row r="57" customFormat="false" ht="35.05" hidden="false" customHeight="false" outlineLevel="0" collapsed="false">
      <c r="A57" s="23" t="s">
        <v>112</v>
      </c>
      <c r="B57" s="24" t="s">
        <v>70</v>
      </c>
      <c r="C57" s="25" t="s">
        <v>14</v>
      </c>
      <c r="D57" s="26" t="n">
        <v>1</v>
      </c>
      <c r="E57" s="27"/>
      <c r="F57" s="27"/>
      <c r="G57" s="28"/>
    </row>
    <row r="58" customFormat="false" ht="35.05" hidden="false" customHeight="false" outlineLevel="0" collapsed="false">
      <c r="A58" s="23" t="s">
        <v>113</v>
      </c>
      <c r="B58" s="24" t="s">
        <v>74</v>
      </c>
      <c r="C58" s="25" t="s">
        <v>14</v>
      </c>
      <c r="D58" s="26" t="n">
        <v>10</v>
      </c>
      <c r="E58" s="27"/>
      <c r="F58" s="27"/>
      <c r="G58" s="28"/>
    </row>
    <row r="59" customFormat="false" ht="35.05" hidden="false" customHeight="false" outlineLevel="0" collapsed="false">
      <c r="A59" s="23" t="s">
        <v>114</v>
      </c>
      <c r="B59" s="24" t="s">
        <v>115</v>
      </c>
      <c r="C59" s="25" t="s">
        <v>14</v>
      </c>
      <c r="D59" s="26" t="n">
        <v>5</v>
      </c>
      <c r="E59" s="27"/>
      <c r="F59" s="27"/>
      <c r="G59" s="28"/>
    </row>
    <row r="60" customFormat="false" ht="35.05" hidden="false" customHeight="false" outlineLevel="0" collapsed="false">
      <c r="A60" s="23" t="s">
        <v>116</v>
      </c>
      <c r="B60" s="24" t="s">
        <v>117</v>
      </c>
      <c r="C60" s="25" t="s">
        <v>14</v>
      </c>
      <c r="D60" s="26" t="n">
        <v>45</v>
      </c>
      <c r="E60" s="27"/>
      <c r="F60" s="27"/>
      <c r="G60" s="28"/>
    </row>
    <row r="61" customFormat="false" ht="23.85" hidden="false" customHeight="false" outlineLevel="0" collapsed="false">
      <c r="A61" s="23" t="s">
        <v>118</v>
      </c>
      <c r="B61" s="24" t="s">
        <v>119</v>
      </c>
      <c r="C61" s="25" t="s">
        <v>14</v>
      </c>
      <c r="D61" s="26" t="n">
        <v>3</v>
      </c>
      <c r="E61" s="27"/>
      <c r="F61" s="27"/>
      <c r="G61" s="28"/>
    </row>
    <row r="62" customFormat="false" ht="23.85" hidden="false" customHeight="false" outlineLevel="0" collapsed="false">
      <c r="A62" s="23" t="s">
        <v>120</v>
      </c>
      <c r="B62" s="24" t="s">
        <v>121</v>
      </c>
      <c r="C62" s="25" t="s">
        <v>14</v>
      </c>
      <c r="D62" s="26" t="n">
        <v>1</v>
      </c>
      <c r="E62" s="27"/>
      <c r="F62" s="27"/>
      <c r="G62" s="28"/>
    </row>
    <row r="63" customFormat="false" ht="13.8" hidden="false" customHeight="false" outlineLevel="0" collapsed="false">
      <c r="A63" s="23" t="s">
        <v>122</v>
      </c>
      <c r="B63" s="24" t="s">
        <v>123</v>
      </c>
      <c r="C63" s="25" t="s">
        <v>14</v>
      </c>
      <c r="D63" s="26" t="n">
        <v>1</v>
      </c>
      <c r="E63" s="27"/>
      <c r="F63" s="27"/>
      <c r="G63" s="28"/>
    </row>
    <row r="64" customFormat="false" ht="23.85" hidden="false" customHeight="false" outlineLevel="0" collapsed="false">
      <c r="A64" s="23" t="s">
        <v>124</v>
      </c>
      <c r="B64" s="24" t="s">
        <v>125</v>
      </c>
      <c r="C64" s="25" t="s">
        <v>14</v>
      </c>
      <c r="D64" s="26" t="n">
        <v>22</v>
      </c>
      <c r="E64" s="27"/>
      <c r="F64" s="27"/>
      <c r="G64" s="28"/>
    </row>
    <row r="65" customFormat="false" ht="23.85" hidden="false" customHeight="false" outlineLevel="0" collapsed="false">
      <c r="A65" s="23" t="s">
        <v>126</v>
      </c>
      <c r="B65" s="24" t="s">
        <v>127</v>
      </c>
      <c r="C65" s="25" t="s">
        <v>14</v>
      </c>
      <c r="D65" s="26" t="n">
        <v>30</v>
      </c>
      <c r="E65" s="27"/>
      <c r="F65" s="27"/>
      <c r="G65" s="28"/>
    </row>
    <row r="66" customFormat="false" ht="46.25" hidden="false" customHeight="false" outlineLevel="0" collapsed="false">
      <c r="A66" s="23" t="s">
        <v>128</v>
      </c>
      <c r="B66" s="24" t="s">
        <v>129</v>
      </c>
      <c r="C66" s="25" t="s">
        <v>14</v>
      </c>
      <c r="D66" s="26" t="n">
        <v>6</v>
      </c>
      <c r="E66" s="27"/>
      <c r="F66" s="27"/>
      <c r="G66" s="28"/>
    </row>
    <row r="67" customFormat="false" ht="46.25" hidden="false" customHeight="false" outlineLevel="0" collapsed="false">
      <c r="A67" s="23" t="s">
        <v>130</v>
      </c>
      <c r="B67" s="24" t="s">
        <v>131</v>
      </c>
      <c r="C67" s="25" t="s">
        <v>14</v>
      </c>
      <c r="D67" s="26" t="n">
        <v>4</v>
      </c>
      <c r="E67" s="27"/>
      <c r="F67" s="27"/>
      <c r="G67" s="28"/>
    </row>
    <row r="68" customFormat="false" ht="35.05" hidden="false" customHeight="false" outlineLevel="0" collapsed="false">
      <c r="A68" s="23" t="s">
        <v>132</v>
      </c>
      <c r="B68" s="24" t="s">
        <v>133</v>
      </c>
      <c r="C68" s="25" t="s">
        <v>14</v>
      </c>
      <c r="D68" s="26" t="n">
        <v>4</v>
      </c>
      <c r="E68" s="27"/>
      <c r="F68" s="27"/>
      <c r="G68" s="28"/>
    </row>
    <row r="69" customFormat="false" ht="57.45" hidden="false" customHeight="false" outlineLevel="0" collapsed="false">
      <c r="A69" s="23" t="s">
        <v>134</v>
      </c>
      <c r="B69" s="24" t="s">
        <v>135</v>
      </c>
      <c r="C69" s="25" t="s">
        <v>91</v>
      </c>
      <c r="D69" s="26" t="n">
        <f aca="false">108.6+9</f>
        <v>117.6</v>
      </c>
      <c r="E69" s="27"/>
      <c r="F69" s="27"/>
      <c r="G69" s="28"/>
    </row>
    <row r="70" customFormat="false" ht="57.45" hidden="false" customHeight="false" outlineLevel="0" collapsed="false">
      <c r="A70" s="23" t="s">
        <v>136</v>
      </c>
      <c r="B70" s="24" t="s">
        <v>137</v>
      </c>
      <c r="C70" s="25" t="s">
        <v>91</v>
      </c>
      <c r="D70" s="26" t="n">
        <f aca="false">22.7+1.8</f>
        <v>24.5</v>
      </c>
      <c r="E70" s="27"/>
      <c r="F70" s="27"/>
      <c r="G70" s="28"/>
    </row>
    <row r="71" customFormat="false" ht="57.45" hidden="false" customHeight="false" outlineLevel="0" collapsed="false">
      <c r="A71" s="23" t="s">
        <v>138</v>
      </c>
      <c r="B71" s="24" t="s">
        <v>139</v>
      </c>
      <c r="C71" s="25" t="s">
        <v>91</v>
      </c>
      <c r="D71" s="26" t="n">
        <f aca="false">57.5+40.1</f>
        <v>97.6</v>
      </c>
      <c r="E71" s="27"/>
      <c r="F71" s="27"/>
      <c r="G71" s="28"/>
    </row>
    <row r="72" customFormat="false" ht="34.8" hidden="false" customHeight="false" outlineLevel="0" collapsed="false">
      <c r="A72" s="23" t="s">
        <v>140</v>
      </c>
      <c r="B72" s="24" t="s">
        <v>141</v>
      </c>
      <c r="C72" s="25" t="s">
        <v>91</v>
      </c>
      <c r="D72" s="26" t="n">
        <v>11.3</v>
      </c>
      <c r="E72" s="27"/>
      <c r="F72" s="27"/>
      <c r="G72" s="28"/>
    </row>
    <row r="73" customFormat="false" ht="34.8" hidden="false" customHeight="false" outlineLevel="0" collapsed="false">
      <c r="A73" s="23" t="s">
        <v>142</v>
      </c>
      <c r="B73" s="24" t="s">
        <v>143</v>
      </c>
      <c r="C73" s="25" t="s">
        <v>91</v>
      </c>
      <c r="D73" s="26" t="n">
        <v>19.2</v>
      </c>
      <c r="E73" s="27"/>
      <c r="F73" s="27"/>
      <c r="G73" s="28"/>
    </row>
    <row r="74" customFormat="false" ht="24.85" hidden="false" customHeight="false" outlineLevel="0" collapsed="false">
      <c r="A74" s="23" t="s">
        <v>144</v>
      </c>
      <c r="B74" s="24" t="s">
        <v>145</v>
      </c>
      <c r="C74" s="25" t="s">
        <v>14</v>
      </c>
      <c r="D74" s="26" t="n">
        <v>1</v>
      </c>
      <c r="E74" s="27"/>
      <c r="F74" s="27"/>
      <c r="G74" s="28"/>
    </row>
    <row r="75" customFormat="false" ht="46.25" hidden="false" customHeight="false" outlineLevel="0" collapsed="false">
      <c r="A75" s="23" t="s">
        <v>146</v>
      </c>
      <c r="B75" s="24" t="s">
        <v>147</v>
      </c>
      <c r="C75" s="25" t="s">
        <v>14</v>
      </c>
      <c r="D75" s="26" t="n">
        <v>1</v>
      </c>
      <c r="E75" s="27"/>
      <c r="F75" s="27"/>
      <c r="G75" s="28"/>
    </row>
    <row r="76" customFormat="false" ht="24.85" hidden="false" customHeight="false" outlineLevel="0" collapsed="false">
      <c r="A76" s="23" t="s">
        <v>148</v>
      </c>
      <c r="B76" s="24" t="s">
        <v>149</v>
      </c>
      <c r="C76" s="25" t="s">
        <v>22</v>
      </c>
      <c r="D76" s="26" t="n">
        <v>10.53</v>
      </c>
      <c r="E76" s="27"/>
      <c r="F76" s="27"/>
      <c r="G76" s="28"/>
    </row>
    <row r="77" customFormat="false" ht="24" hidden="false" customHeight="true" outlineLevel="0" collapsed="false">
      <c r="A77" s="23" t="s">
        <v>150</v>
      </c>
      <c r="B77" s="24" t="s">
        <v>151</v>
      </c>
      <c r="C77" s="25" t="s">
        <v>91</v>
      </c>
      <c r="D77" s="26" t="n">
        <f aca="false">D46+D49</f>
        <v>129.3</v>
      </c>
      <c r="E77" s="27"/>
      <c r="F77" s="27"/>
      <c r="G77" s="28"/>
    </row>
    <row r="78" customFormat="false" ht="24" hidden="false" customHeight="true" outlineLevel="0" collapsed="false">
      <c r="A78" s="23" t="s">
        <v>152</v>
      </c>
      <c r="B78" s="24" t="s">
        <v>153</v>
      </c>
      <c r="C78" s="25" t="s">
        <v>91</v>
      </c>
      <c r="D78" s="26" t="n">
        <f aca="false">D47+D48+D69+D70+D71+D72+D73</f>
        <v>395.1</v>
      </c>
      <c r="E78" s="27"/>
      <c r="F78" s="27"/>
      <c r="G78" s="28"/>
    </row>
    <row r="79" s="30" customFormat="true" ht="13.8" hidden="false" customHeight="false" outlineLevel="0" collapsed="false">
      <c r="A79" s="23" t="s">
        <v>154</v>
      </c>
      <c r="B79" s="24" t="s">
        <v>155</v>
      </c>
      <c r="C79" s="25" t="s">
        <v>14</v>
      </c>
      <c r="D79" s="26" t="n">
        <v>4</v>
      </c>
      <c r="E79" s="27"/>
      <c r="F79" s="27"/>
      <c r="G79" s="28"/>
      <c r="ALU79" s="0"/>
      <c r="ALV79" s="0"/>
      <c r="ALW79" s="0"/>
      <c r="ALX79" s="0"/>
      <c r="ALY79" s="0"/>
      <c r="ALZ79" s="0"/>
      <c r="AMA79" s="0"/>
      <c r="AMB79" s="0"/>
      <c r="AMC79" s="0"/>
      <c r="AMD79" s="0"/>
      <c r="AME79" s="0"/>
      <c r="AMF79" s="0"/>
      <c r="AMG79" s="0"/>
      <c r="AMH79" s="0"/>
      <c r="AMI79" s="0"/>
      <c r="AMJ79" s="0"/>
    </row>
    <row r="80" customFormat="false" ht="36" hidden="false" customHeight="true" outlineLevel="0" collapsed="false">
      <c r="A80" s="23" t="s">
        <v>156</v>
      </c>
      <c r="B80" s="24" t="s">
        <v>157</v>
      </c>
      <c r="C80" s="25" t="s">
        <v>14</v>
      </c>
      <c r="D80" s="26" t="n">
        <v>12</v>
      </c>
      <c r="E80" s="27"/>
      <c r="F80" s="27"/>
      <c r="G80" s="28"/>
    </row>
    <row r="81" customFormat="false" ht="24" hidden="false" customHeight="true" outlineLevel="0" collapsed="false">
      <c r="A81" s="23" t="s">
        <v>158</v>
      </c>
      <c r="B81" s="24" t="s">
        <v>159</v>
      </c>
      <c r="C81" s="25" t="s">
        <v>14</v>
      </c>
      <c r="D81" s="26" t="n">
        <v>22</v>
      </c>
      <c r="E81" s="27"/>
      <c r="F81" s="27"/>
      <c r="G81" s="28"/>
    </row>
    <row r="82" customFormat="false" ht="24" hidden="false" customHeight="true" outlineLevel="0" collapsed="false">
      <c r="A82" s="23" t="s">
        <v>160</v>
      </c>
      <c r="B82" s="24" t="s">
        <v>161</v>
      </c>
      <c r="C82" s="25" t="s">
        <v>22</v>
      </c>
      <c r="D82" s="26" t="n">
        <f aca="false">21.06*0.8</f>
        <v>16.848</v>
      </c>
      <c r="E82" s="27"/>
      <c r="F82" s="27"/>
      <c r="G82" s="28"/>
    </row>
    <row r="83" customFormat="false" ht="24" hidden="false" customHeight="true" outlineLevel="0" collapsed="false">
      <c r="A83" s="23" t="s">
        <v>162</v>
      </c>
      <c r="B83" s="24" t="s">
        <v>163</v>
      </c>
      <c r="C83" s="25" t="s">
        <v>14</v>
      </c>
      <c r="D83" s="26" t="n">
        <v>12</v>
      </c>
      <c r="E83" s="27"/>
      <c r="F83" s="27"/>
      <c r="G83" s="28"/>
    </row>
    <row r="84" customFormat="false" ht="13.8" hidden="false" customHeight="false" outlineLevel="0" collapsed="false">
      <c r="A84" s="16" t="s">
        <v>164</v>
      </c>
      <c r="B84" s="17" t="s">
        <v>165</v>
      </c>
      <c r="C84" s="17"/>
      <c r="D84" s="18"/>
      <c r="E84" s="19"/>
      <c r="F84" s="20"/>
      <c r="G84" s="21"/>
    </row>
    <row r="85" s="29" customFormat="true" ht="24.85" hidden="false" customHeight="false" outlineLevel="0" collapsed="false">
      <c r="A85" s="23" t="s">
        <v>166</v>
      </c>
      <c r="B85" s="24" t="s">
        <v>167</v>
      </c>
      <c r="C85" s="25" t="s">
        <v>22</v>
      </c>
      <c r="D85" s="26" t="n">
        <v>1467.27</v>
      </c>
      <c r="E85" s="27"/>
      <c r="F85" s="27"/>
      <c r="G85" s="28"/>
      <c r="ALU85" s="0"/>
      <c r="ALV85" s="0"/>
      <c r="ALW85" s="0"/>
      <c r="ALX85" s="0"/>
      <c r="ALY85" s="0"/>
      <c r="ALZ85" s="0"/>
      <c r="AMA85" s="0"/>
      <c r="AMB85" s="0"/>
      <c r="AMC85" s="0"/>
      <c r="AMD85" s="0"/>
      <c r="AME85" s="0"/>
      <c r="AMF85" s="0"/>
      <c r="AMG85" s="0"/>
      <c r="AMH85" s="0"/>
      <c r="AMI85" s="0"/>
      <c r="AMJ85" s="0"/>
    </row>
    <row r="86" customFormat="false" ht="24" hidden="false" customHeight="true" outlineLevel="0" collapsed="false">
      <c r="A86" s="23" t="s">
        <v>168</v>
      </c>
      <c r="B86" s="24" t="s">
        <v>169</v>
      </c>
      <c r="C86" s="25" t="s">
        <v>22</v>
      </c>
      <c r="D86" s="26" t="n">
        <v>116.16</v>
      </c>
      <c r="E86" s="27"/>
      <c r="F86" s="27"/>
      <c r="G86" s="28"/>
    </row>
    <row r="87" customFormat="false" ht="24" hidden="false" customHeight="true" outlineLevel="0" collapsed="false">
      <c r="A87" s="23" t="s">
        <v>170</v>
      </c>
      <c r="B87" s="24" t="s">
        <v>171</v>
      </c>
      <c r="C87" s="25" t="s">
        <v>22</v>
      </c>
      <c r="D87" s="26" t="n">
        <v>387.48</v>
      </c>
      <c r="E87" s="27"/>
      <c r="F87" s="27"/>
      <c r="G87" s="28"/>
    </row>
    <row r="88" s="29" customFormat="true" ht="60" hidden="false" customHeight="true" outlineLevel="0" collapsed="false">
      <c r="A88" s="23" t="s">
        <v>172</v>
      </c>
      <c r="B88" s="24" t="s">
        <v>173</v>
      </c>
      <c r="C88" s="25" t="s">
        <v>22</v>
      </c>
      <c r="D88" s="26" t="n">
        <v>1079.79</v>
      </c>
      <c r="E88" s="27"/>
      <c r="F88" s="27"/>
      <c r="G88" s="28"/>
      <c r="ALU88" s="0"/>
      <c r="ALV88" s="0"/>
      <c r="ALW88" s="0"/>
      <c r="ALX88" s="0"/>
      <c r="ALY88" s="0"/>
      <c r="ALZ88" s="0"/>
      <c r="AMA88" s="0"/>
      <c r="AMB88" s="0"/>
      <c r="AMC88" s="0"/>
      <c r="AMD88" s="0"/>
      <c r="AME88" s="0"/>
      <c r="AMF88" s="0"/>
      <c r="AMG88" s="0"/>
      <c r="AMH88" s="0"/>
      <c r="AMI88" s="0"/>
      <c r="AMJ88" s="0"/>
    </row>
    <row r="89" customFormat="false" ht="46.25" hidden="false" customHeight="false" outlineLevel="0" collapsed="false">
      <c r="A89" s="23" t="s">
        <v>174</v>
      </c>
      <c r="B89" s="24" t="s">
        <v>175</v>
      </c>
      <c r="C89" s="25" t="s">
        <v>22</v>
      </c>
      <c r="D89" s="26" t="n">
        <v>387.48</v>
      </c>
      <c r="E89" s="27"/>
      <c r="F89" s="27"/>
      <c r="G89" s="28"/>
    </row>
    <row r="90" customFormat="false" ht="13.8" hidden="false" customHeight="false" outlineLevel="0" collapsed="false">
      <c r="A90" s="16" t="s">
        <v>176</v>
      </c>
      <c r="B90" s="17" t="s">
        <v>177</v>
      </c>
      <c r="C90" s="17"/>
      <c r="D90" s="18"/>
      <c r="E90" s="19"/>
      <c r="F90" s="20"/>
      <c r="G90" s="21"/>
    </row>
    <row r="91" customFormat="false" ht="23.85" hidden="false" customHeight="false" outlineLevel="0" collapsed="false">
      <c r="A91" s="23" t="s">
        <v>178</v>
      </c>
      <c r="B91" s="24" t="s">
        <v>179</v>
      </c>
      <c r="C91" s="25" t="s">
        <v>22</v>
      </c>
      <c r="D91" s="26" t="n">
        <v>387.48</v>
      </c>
      <c r="E91" s="27"/>
      <c r="F91" s="27"/>
      <c r="G91" s="28"/>
    </row>
    <row r="92" customFormat="false" ht="23.85" hidden="false" customHeight="false" outlineLevel="0" collapsed="false">
      <c r="A92" s="23" t="s">
        <v>180</v>
      </c>
      <c r="B92" s="24" t="s">
        <v>181</v>
      </c>
      <c r="C92" s="25" t="s">
        <v>22</v>
      </c>
      <c r="D92" s="26" t="n">
        <v>387.48</v>
      </c>
      <c r="E92" s="27"/>
      <c r="F92" s="27"/>
      <c r="G92" s="28"/>
    </row>
    <row r="93" customFormat="false" ht="23.85" hidden="false" customHeight="false" outlineLevel="0" collapsed="false">
      <c r="A93" s="23" t="s">
        <v>182</v>
      </c>
      <c r="B93" s="24" t="s">
        <v>183</v>
      </c>
      <c r="C93" s="25" t="s">
        <v>22</v>
      </c>
      <c r="D93" s="26" t="n">
        <v>6.75</v>
      </c>
      <c r="E93" s="27"/>
      <c r="F93" s="27"/>
      <c r="G93" s="28"/>
    </row>
    <row r="94" customFormat="false" ht="23.85" hidden="false" customHeight="false" outlineLevel="0" collapsed="false">
      <c r="A94" s="23" t="s">
        <v>184</v>
      </c>
      <c r="B94" s="24" t="s">
        <v>185</v>
      </c>
      <c r="C94" s="25" t="s">
        <v>22</v>
      </c>
      <c r="D94" s="26" t="n">
        <v>6.75</v>
      </c>
      <c r="E94" s="27"/>
      <c r="F94" s="27"/>
      <c r="G94" s="28"/>
    </row>
    <row r="95" customFormat="false" ht="13.8" hidden="false" customHeight="false" outlineLevel="0" collapsed="false">
      <c r="A95" s="16" t="s">
        <v>186</v>
      </c>
      <c r="B95" s="17" t="s">
        <v>187</v>
      </c>
      <c r="C95" s="17"/>
      <c r="D95" s="18"/>
      <c r="E95" s="19"/>
      <c r="F95" s="20"/>
      <c r="G95" s="21"/>
    </row>
    <row r="96" customFormat="false" ht="35.05" hidden="false" customHeight="false" outlineLevel="0" collapsed="false">
      <c r="A96" s="23" t="s">
        <v>188</v>
      </c>
      <c r="B96" s="24" t="s">
        <v>189</v>
      </c>
      <c r="C96" s="25" t="s">
        <v>14</v>
      </c>
      <c r="D96" s="26" t="n">
        <v>91</v>
      </c>
      <c r="E96" s="27"/>
      <c r="F96" s="27"/>
      <c r="G96" s="28"/>
    </row>
    <row r="97" customFormat="false" ht="24.85" hidden="false" customHeight="false" outlineLevel="0" collapsed="false">
      <c r="A97" s="23" t="s">
        <v>190</v>
      </c>
      <c r="B97" s="24" t="s">
        <v>191</v>
      </c>
      <c r="C97" s="25" t="s">
        <v>14</v>
      </c>
      <c r="D97" s="26" t="n">
        <v>87</v>
      </c>
      <c r="E97" s="27"/>
      <c r="F97" s="27"/>
      <c r="G97" s="28"/>
    </row>
    <row r="98" customFormat="false" ht="35.05" hidden="false" customHeight="false" outlineLevel="0" collapsed="false">
      <c r="A98" s="23" t="s">
        <v>192</v>
      </c>
      <c r="B98" s="24" t="s">
        <v>193</v>
      </c>
      <c r="C98" s="25" t="s">
        <v>91</v>
      </c>
      <c r="D98" s="26" t="n">
        <v>244.5</v>
      </c>
      <c r="E98" s="27"/>
      <c r="F98" s="27"/>
      <c r="G98" s="28"/>
    </row>
    <row r="99" customFormat="false" ht="35.05" hidden="false" customHeight="false" outlineLevel="0" collapsed="false">
      <c r="A99" s="23" t="s">
        <v>194</v>
      </c>
      <c r="B99" s="24" t="s">
        <v>195</v>
      </c>
      <c r="C99" s="25" t="s">
        <v>91</v>
      </c>
      <c r="D99" s="26" t="n">
        <v>162.5</v>
      </c>
      <c r="E99" s="27"/>
      <c r="F99" s="27"/>
      <c r="G99" s="28"/>
    </row>
    <row r="100" customFormat="false" ht="35.05" hidden="false" customHeight="false" outlineLevel="0" collapsed="false">
      <c r="A100" s="23" t="s">
        <v>196</v>
      </c>
      <c r="B100" s="24" t="s">
        <v>197</v>
      </c>
      <c r="C100" s="25" t="s">
        <v>91</v>
      </c>
      <c r="D100" s="26" t="n">
        <v>100.8</v>
      </c>
      <c r="E100" s="27"/>
      <c r="F100" s="27"/>
      <c r="G100" s="28"/>
    </row>
    <row r="101" customFormat="false" ht="46.25" hidden="false" customHeight="false" outlineLevel="0" collapsed="false">
      <c r="A101" s="23" t="s">
        <v>198</v>
      </c>
      <c r="B101" s="24" t="s">
        <v>199</v>
      </c>
      <c r="C101" s="25" t="s">
        <v>91</v>
      </c>
      <c r="D101" s="26" t="n">
        <v>16.1</v>
      </c>
      <c r="E101" s="27"/>
      <c r="F101" s="27"/>
      <c r="G101" s="28"/>
    </row>
    <row r="102" customFormat="false" ht="46.25" hidden="false" customHeight="false" outlineLevel="0" collapsed="false">
      <c r="A102" s="23" t="s">
        <v>200</v>
      </c>
      <c r="B102" s="24" t="s">
        <v>201</v>
      </c>
      <c r="C102" s="25" t="s">
        <v>91</v>
      </c>
      <c r="D102" s="26" t="n">
        <v>64.4</v>
      </c>
      <c r="E102" s="27"/>
      <c r="F102" s="27"/>
      <c r="G102" s="28"/>
    </row>
    <row r="103" customFormat="false" ht="35.05" hidden="false" customHeight="false" outlineLevel="0" collapsed="false">
      <c r="A103" s="23" t="s">
        <v>202</v>
      </c>
      <c r="B103" s="24" t="s">
        <v>203</v>
      </c>
      <c r="C103" s="25" t="s">
        <v>91</v>
      </c>
      <c r="D103" s="26" t="n">
        <v>908.6</v>
      </c>
      <c r="E103" s="27"/>
      <c r="F103" s="27"/>
      <c r="G103" s="28"/>
    </row>
    <row r="104" customFormat="false" ht="35.05" hidden="false" customHeight="false" outlineLevel="0" collapsed="false">
      <c r="A104" s="23" t="s">
        <v>204</v>
      </c>
      <c r="B104" s="24" t="s">
        <v>205</v>
      </c>
      <c r="C104" s="25" t="s">
        <v>91</v>
      </c>
      <c r="D104" s="26" t="n">
        <v>36.9</v>
      </c>
      <c r="E104" s="27"/>
      <c r="F104" s="27"/>
      <c r="G104" s="28"/>
    </row>
    <row r="105" customFormat="false" ht="35.05" hidden="false" customHeight="false" outlineLevel="0" collapsed="false">
      <c r="A105" s="23" t="s">
        <v>206</v>
      </c>
      <c r="B105" s="24" t="s">
        <v>207</v>
      </c>
      <c r="C105" s="25" t="s">
        <v>91</v>
      </c>
      <c r="D105" s="26" t="n">
        <v>716.4</v>
      </c>
      <c r="E105" s="27"/>
      <c r="F105" s="27"/>
      <c r="G105" s="28"/>
    </row>
    <row r="106" customFormat="false" ht="34.8" hidden="false" customHeight="false" outlineLevel="0" collapsed="false">
      <c r="A106" s="23" t="s">
        <v>208</v>
      </c>
      <c r="B106" s="24" t="s">
        <v>209</v>
      </c>
      <c r="C106" s="25" t="s">
        <v>14</v>
      </c>
      <c r="D106" s="26" t="n">
        <v>6</v>
      </c>
      <c r="E106" s="27"/>
      <c r="F106" s="27"/>
      <c r="G106" s="28"/>
    </row>
    <row r="107" customFormat="false" ht="35.05" hidden="false" customHeight="false" outlineLevel="0" collapsed="false">
      <c r="A107" s="23" t="s">
        <v>210</v>
      </c>
      <c r="B107" s="24" t="s">
        <v>211</v>
      </c>
      <c r="C107" s="25" t="s">
        <v>14</v>
      </c>
      <c r="D107" s="26" t="n">
        <v>15</v>
      </c>
      <c r="E107" s="27"/>
      <c r="F107" s="27"/>
      <c r="G107" s="28"/>
    </row>
    <row r="108" customFormat="false" ht="24.85" hidden="false" customHeight="false" outlineLevel="0" collapsed="false">
      <c r="A108" s="23" t="s">
        <v>212</v>
      </c>
      <c r="B108" s="24" t="s">
        <v>213</v>
      </c>
      <c r="C108" s="25" t="s">
        <v>14</v>
      </c>
      <c r="D108" s="26" t="n">
        <v>30</v>
      </c>
      <c r="E108" s="27"/>
      <c r="F108" s="27"/>
      <c r="G108" s="28"/>
    </row>
    <row r="109" customFormat="false" ht="35.05" hidden="false" customHeight="false" outlineLevel="0" collapsed="false">
      <c r="A109" s="23" t="s">
        <v>214</v>
      </c>
      <c r="B109" s="24" t="s">
        <v>215</v>
      </c>
      <c r="C109" s="25" t="s">
        <v>14</v>
      </c>
      <c r="D109" s="26" t="n">
        <v>1</v>
      </c>
      <c r="E109" s="27"/>
      <c r="F109" s="27"/>
      <c r="G109" s="28"/>
    </row>
    <row r="110" customFormat="false" ht="23.85" hidden="false" customHeight="false" outlineLevel="0" collapsed="false">
      <c r="A110" s="23" t="s">
        <v>216</v>
      </c>
      <c r="B110" s="24" t="s">
        <v>217</v>
      </c>
      <c r="C110" s="25" t="s">
        <v>14</v>
      </c>
      <c r="D110" s="26" t="n">
        <v>1</v>
      </c>
      <c r="E110" s="27"/>
      <c r="F110" s="27"/>
      <c r="G110" s="28"/>
    </row>
    <row r="111" customFormat="false" ht="23.85" hidden="false" customHeight="false" outlineLevel="0" collapsed="false">
      <c r="A111" s="23" t="s">
        <v>218</v>
      </c>
      <c r="B111" s="24" t="s">
        <v>219</v>
      </c>
      <c r="C111" s="25" t="s">
        <v>14</v>
      </c>
      <c r="D111" s="26" t="n">
        <v>1</v>
      </c>
      <c r="E111" s="27"/>
      <c r="F111" s="27"/>
      <c r="G111" s="28"/>
    </row>
    <row r="112" customFormat="false" ht="23.85" hidden="false" customHeight="false" outlineLevel="0" collapsed="false">
      <c r="A112" s="23" t="s">
        <v>220</v>
      </c>
      <c r="B112" s="24" t="s">
        <v>221</v>
      </c>
      <c r="C112" s="25" t="s">
        <v>14</v>
      </c>
      <c r="D112" s="26" t="n">
        <v>14</v>
      </c>
      <c r="E112" s="27"/>
      <c r="F112" s="27"/>
      <c r="G112" s="28"/>
    </row>
    <row r="113" customFormat="false" ht="23.85" hidden="false" customHeight="false" outlineLevel="0" collapsed="false">
      <c r="A113" s="23" t="s">
        <v>222</v>
      </c>
      <c r="B113" s="24" t="s">
        <v>223</v>
      </c>
      <c r="C113" s="25" t="s">
        <v>14</v>
      </c>
      <c r="D113" s="26" t="n">
        <v>18</v>
      </c>
      <c r="E113" s="27"/>
      <c r="F113" s="27"/>
      <c r="G113" s="28"/>
    </row>
    <row r="114" customFormat="false" ht="23.85" hidden="false" customHeight="false" outlineLevel="0" collapsed="false">
      <c r="A114" s="23" t="s">
        <v>224</v>
      </c>
      <c r="B114" s="24" t="s">
        <v>225</v>
      </c>
      <c r="C114" s="25" t="s">
        <v>14</v>
      </c>
      <c r="D114" s="26" t="n">
        <v>2</v>
      </c>
      <c r="E114" s="27"/>
      <c r="F114" s="27"/>
      <c r="G114" s="28"/>
    </row>
    <row r="115" customFormat="false" ht="23.85" hidden="false" customHeight="false" outlineLevel="0" collapsed="false">
      <c r="A115" s="23" t="s">
        <v>226</v>
      </c>
      <c r="B115" s="24" t="s">
        <v>227</v>
      </c>
      <c r="C115" s="25" t="s">
        <v>14</v>
      </c>
      <c r="D115" s="26" t="n">
        <v>3</v>
      </c>
      <c r="E115" s="27"/>
      <c r="F115" s="27"/>
      <c r="G115" s="28"/>
    </row>
    <row r="116" customFormat="false" ht="35.05" hidden="false" customHeight="false" outlineLevel="0" collapsed="false">
      <c r="A116" s="23" t="s">
        <v>228</v>
      </c>
      <c r="B116" s="24" t="s">
        <v>229</v>
      </c>
      <c r="C116" s="25" t="s">
        <v>91</v>
      </c>
      <c r="D116" s="26" t="n">
        <v>438.8</v>
      </c>
      <c r="E116" s="27"/>
      <c r="F116" s="27"/>
      <c r="G116" s="28"/>
    </row>
    <row r="117" customFormat="false" ht="35.05" hidden="false" customHeight="false" outlineLevel="0" collapsed="false">
      <c r="A117" s="23" t="s">
        <v>230</v>
      </c>
      <c r="B117" s="24" t="s">
        <v>231</v>
      </c>
      <c r="C117" s="25" t="s">
        <v>91</v>
      </c>
      <c r="D117" s="26" t="n">
        <v>35.3</v>
      </c>
      <c r="E117" s="27"/>
      <c r="F117" s="27"/>
      <c r="G117" s="28"/>
    </row>
    <row r="118" customFormat="false" ht="35.05" hidden="false" customHeight="false" outlineLevel="0" collapsed="false">
      <c r="A118" s="23" t="s">
        <v>232</v>
      </c>
      <c r="B118" s="24" t="s">
        <v>233</v>
      </c>
      <c r="C118" s="25" t="s">
        <v>91</v>
      </c>
      <c r="D118" s="26" t="n">
        <v>48.9</v>
      </c>
      <c r="E118" s="27"/>
      <c r="F118" s="27"/>
      <c r="G118" s="28"/>
    </row>
    <row r="119" customFormat="false" ht="35.05" hidden="false" customHeight="false" outlineLevel="0" collapsed="false">
      <c r="A119" s="23" t="s">
        <v>234</v>
      </c>
      <c r="B119" s="24" t="s">
        <v>235</v>
      </c>
      <c r="C119" s="25" t="s">
        <v>91</v>
      </c>
      <c r="D119" s="26" t="n">
        <v>23.7</v>
      </c>
      <c r="E119" s="27"/>
      <c r="F119" s="27"/>
      <c r="G119" s="28"/>
    </row>
    <row r="120" customFormat="false" ht="57.45" hidden="false" customHeight="false" outlineLevel="0" collapsed="false">
      <c r="A120" s="23" t="s">
        <v>236</v>
      </c>
      <c r="B120" s="24" t="s">
        <v>237</v>
      </c>
      <c r="C120" s="25" t="s">
        <v>14</v>
      </c>
      <c r="D120" s="26" t="n">
        <v>87</v>
      </c>
      <c r="E120" s="27"/>
      <c r="F120" s="27"/>
      <c r="G120" s="28"/>
    </row>
    <row r="121" customFormat="false" ht="46.25" hidden="false" customHeight="false" outlineLevel="0" collapsed="false">
      <c r="A121" s="23" t="s">
        <v>238</v>
      </c>
      <c r="B121" s="24" t="s">
        <v>239</v>
      </c>
      <c r="C121" s="25" t="s">
        <v>14</v>
      </c>
      <c r="D121" s="26" t="n">
        <v>3</v>
      </c>
      <c r="E121" s="27"/>
      <c r="F121" s="27"/>
      <c r="G121" s="28"/>
    </row>
    <row r="122" customFormat="false" ht="69.65" hidden="false" customHeight="false" outlineLevel="0" collapsed="false">
      <c r="A122" s="23" t="s">
        <v>240</v>
      </c>
      <c r="B122" s="24" t="s">
        <v>241</v>
      </c>
      <c r="C122" s="25" t="s">
        <v>14</v>
      </c>
      <c r="D122" s="26" t="n">
        <v>1</v>
      </c>
      <c r="E122" s="27"/>
      <c r="F122" s="27"/>
      <c r="G122" s="28"/>
    </row>
    <row r="123" customFormat="false" ht="13.8" hidden="false" customHeight="false" outlineLevel="0" collapsed="false">
      <c r="A123" s="16" t="s">
        <v>242</v>
      </c>
      <c r="B123" s="17" t="s">
        <v>243</v>
      </c>
      <c r="C123" s="17"/>
      <c r="D123" s="18"/>
      <c r="E123" s="19"/>
      <c r="F123" s="20"/>
      <c r="G123" s="21"/>
    </row>
    <row r="124" customFormat="false" ht="67.65" hidden="false" customHeight="false" outlineLevel="0" collapsed="false">
      <c r="A124" s="23" t="s">
        <v>244</v>
      </c>
      <c r="B124" s="24" t="s">
        <v>245</v>
      </c>
      <c r="C124" s="25" t="s">
        <v>14</v>
      </c>
      <c r="D124" s="26" t="n">
        <v>7</v>
      </c>
      <c r="E124" s="27"/>
      <c r="F124" s="27"/>
      <c r="G124" s="28"/>
    </row>
    <row r="125" customFormat="false" ht="60" hidden="false" customHeight="true" outlineLevel="0" collapsed="false">
      <c r="A125" s="23" t="s">
        <v>246</v>
      </c>
      <c r="B125" s="24" t="s">
        <v>247</v>
      </c>
      <c r="C125" s="25" t="s">
        <v>14</v>
      </c>
      <c r="D125" s="26" t="n">
        <v>2</v>
      </c>
      <c r="E125" s="27"/>
      <c r="F125" s="27"/>
      <c r="G125" s="28"/>
    </row>
    <row r="126" customFormat="false" ht="24.85" hidden="false" customHeight="false" outlineLevel="0" collapsed="false">
      <c r="A126" s="23" t="s">
        <v>248</v>
      </c>
      <c r="B126" s="24" t="s">
        <v>249</v>
      </c>
      <c r="C126" s="25" t="s">
        <v>14</v>
      </c>
      <c r="D126" s="26" t="n">
        <v>38</v>
      </c>
      <c r="E126" s="27"/>
      <c r="F126" s="27"/>
      <c r="G126" s="28"/>
    </row>
    <row r="127" customFormat="false" ht="36" hidden="false" customHeight="true" outlineLevel="0" collapsed="false">
      <c r="A127" s="23" t="s">
        <v>250</v>
      </c>
      <c r="B127" s="24" t="s">
        <v>251</v>
      </c>
      <c r="C127" s="25" t="s">
        <v>22</v>
      </c>
      <c r="D127" s="26" t="n">
        <v>102.4</v>
      </c>
      <c r="E127" s="27"/>
      <c r="F127" s="27"/>
      <c r="G127" s="28"/>
    </row>
    <row r="128" customFormat="false" ht="24.85" hidden="false" customHeight="false" outlineLevel="0" collapsed="false">
      <c r="A128" s="23" t="s">
        <v>252</v>
      </c>
      <c r="B128" s="24" t="s">
        <v>253</v>
      </c>
      <c r="C128" s="25" t="s">
        <v>22</v>
      </c>
      <c r="D128" s="26" t="n">
        <v>75.16</v>
      </c>
      <c r="E128" s="27"/>
      <c r="F128" s="27"/>
      <c r="G128" s="28"/>
    </row>
    <row r="129" customFormat="false" ht="13.8" hidden="false" customHeight="false" outlineLevel="0" collapsed="false">
      <c r="A129" s="16" t="n">
        <v>5</v>
      </c>
      <c r="B129" s="17" t="s">
        <v>254</v>
      </c>
      <c r="C129" s="17"/>
      <c r="D129" s="18"/>
      <c r="E129" s="19"/>
      <c r="F129" s="20"/>
      <c r="G129" s="21"/>
    </row>
    <row r="130" customFormat="false" ht="13.8" hidden="false" customHeight="false" outlineLevel="0" collapsed="false">
      <c r="A130" s="16" t="s">
        <v>255</v>
      </c>
      <c r="B130" s="17" t="s">
        <v>50</v>
      </c>
      <c r="C130" s="17"/>
      <c r="D130" s="18"/>
      <c r="E130" s="19"/>
      <c r="F130" s="20"/>
      <c r="G130" s="21"/>
    </row>
    <row r="131" s="29" customFormat="true" ht="23.85" hidden="false" customHeight="false" outlineLevel="0" collapsed="false">
      <c r="A131" s="23" t="s">
        <v>256</v>
      </c>
      <c r="B131" s="24" t="s">
        <v>52</v>
      </c>
      <c r="C131" s="25" t="s">
        <v>22</v>
      </c>
      <c r="D131" s="26" t="n">
        <v>512.35</v>
      </c>
      <c r="E131" s="27"/>
      <c r="F131" s="27"/>
      <c r="G131" s="28"/>
      <c r="ALU131" s="0"/>
      <c r="ALV131" s="0"/>
      <c r="ALW131" s="0"/>
      <c r="ALX131" s="0"/>
      <c r="ALY131" s="0"/>
      <c r="ALZ131" s="0"/>
      <c r="AMA131" s="0"/>
      <c r="AMB131" s="0"/>
      <c r="AMC131" s="0"/>
      <c r="AMD131" s="0"/>
      <c r="AME131" s="0"/>
      <c r="AMF131" s="0"/>
      <c r="AMG131" s="0"/>
      <c r="AMH131" s="0"/>
      <c r="AMI131" s="0"/>
      <c r="AMJ131" s="0"/>
    </row>
    <row r="132" customFormat="false" ht="23.85" hidden="false" customHeight="false" outlineLevel="0" collapsed="false">
      <c r="A132" s="23" t="s">
        <v>257</v>
      </c>
      <c r="B132" s="24" t="s">
        <v>54</v>
      </c>
      <c r="C132" s="25" t="s">
        <v>14</v>
      </c>
      <c r="D132" s="26" t="n">
        <v>29</v>
      </c>
      <c r="E132" s="27"/>
      <c r="F132" s="27"/>
      <c r="G132" s="28"/>
    </row>
    <row r="133" customFormat="false" ht="13.8" hidden="false" customHeight="false" outlineLevel="0" collapsed="false">
      <c r="A133" s="23" t="s">
        <v>258</v>
      </c>
      <c r="B133" s="24" t="s">
        <v>56</v>
      </c>
      <c r="C133" s="25" t="s">
        <v>14</v>
      </c>
      <c r="D133" s="26" t="n">
        <v>31</v>
      </c>
      <c r="E133" s="27"/>
      <c r="F133" s="27"/>
      <c r="G133" s="28"/>
    </row>
    <row r="134" customFormat="false" ht="13.8" hidden="false" customHeight="false" outlineLevel="0" collapsed="false">
      <c r="A134" s="23" t="s">
        <v>259</v>
      </c>
      <c r="B134" s="24" t="s">
        <v>58</v>
      </c>
      <c r="C134" s="25" t="s">
        <v>14</v>
      </c>
      <c r="D134" s="26" t="n">
        <v>39</v>
      </c>
      <c r="E134" s="27"/>
      <c r="F134" s="27"/>
      <c r="G134" s="28"/>
    </row>
    <row r="135" customFormat="false" ht="13.8" hidden="false" customHeight="false" outlineLevel="0" collapsed="false">
      <c r="A135" s="23" t="s">
        <v>260</v>
      </c>
      <c r="B135" s="24" t="s">
        <v>60</v>
      </c>
      <c r="C135" s="25" t="s">
        <v>22</v>
      </c>
      <c r="D135" s="26" t="n">
        <v>64.26</v>
      </c>
      <c r="E135" s="27"/>
      <c r="F135" s="27"/>
      <c r="G135" s="28"/>
    </row>
    <row r="136" customFormat="false" ht="24" hidden="false" customHeight="true" outlineLevel="0" collapsed="false">
      <c r="A136" s="23" t="s">
        <v>261</v>
      </c>
      <c r="B136" s="24" t="s">
        <v>62</v>
      </c>
      <c r="C136" s="25" t="s">
        <v>22</v>
      </c>
      <c r="D136" s="26" t="n">
        <v>112.54</v>
      </c>
      <c r="E136" s="27"/>
      <c r="F136" s="27"/>
      <c r="G136" s="28"/>
    </row>
    <row r="137" customFormat="false" ht="13.8" hidden="false" customHeight="false" outlineLevel="0" collapsed="false">
      <c r="A137" s="16" t="s">
        <v>262</v>
      </c>
      <c r="B137" s="17" t="s">
        <v>64</v>
      </c>
      <c r="C137" s="17"/>
      <c r="D137" s="18"/>
      <c r="E137" s="19"/>
      <c r="F137" s="20"/>
      <c r="G137" s="21"/>
    </row>
    <row r="138" customFormat="false" ht="46.25" hidden="false" customHeight="false" outlineLevel="0" collapsed="false">
      <c r="A138" s="23" t="s">
        <v>263</v>
      </c>
      <c r="B138" s="24" t="s">
        <v>82</v>
      </c>
      <c r="C138" s="25" t="s">
        <v>14</v>
      </c>
      <c r="D138" s="26" t="n">
        <v>11</v>
      </c>
      <c r="E138" s="27"/>
      <c r="F138" s="27"/>
      <c r="G138" s="28"/>
    </row>
    <row r="139" customFormat="false" ht="24" hidden="false" customHeight="true" outlineLevel="0" collapsed="false">
      <c r="A139" s="23" t="s">
        <v>264</v>
      </c>
      <c r="B139" s="24" t="s">
        <v>68</v>
      </c>
      <c r="C139" s="25" t="s">
        <v>14</v>
      </c>
      <c r="D139" s="26" t="n">
        <v>10</v>
      </c>
      <c r="E139" s="27"/>
      <c r="F139" s="27"/>
      <c r="G139" s="28"/>
    </row>
    <row r="140" customFormat="false" ht="34.8" hidden="false" customHeight="false" outlineLevel="0" collapsed="false">
      <c r="A140" s="23" t="s">
        <v>265</v>
      </c>
      <c r="B140" s="24" t="s">
        <v>72</v>
      </c>
      <c r="C140" s="25" t="s">
        <v>14</v>
      </c>
      <c r="D140" s="26" t="n">
        <v>8</v>
      </c>
      <c r="E140" s="27"/>
      <c r="F140" s="27"/>
      <c r="G140" s="28"/>
    </row>
    <row r="141" customFormat="false" ht="45.75" hidden="false" customHeight="false" outlineLevel="0" collapsed="false">
      <c r="A141" s="23" t="s">
        <v>266</v>
      </c>
      <c r="B141" s="24" t="s">
        <v>84</v>
      </c>
      <c r="C141" s="25" t="s">
        <v>14</v>
      </c>
      <c r="D141" s="26" t="n">
        <v>8</v>
      </c>
      <c r="E141" s="27"/>
      <c r="F141" s="27"/>
      <c r="G141" s="28"/>
    </row>
    <row r="142" customFormat="false" ht="24.85" hidden="false" customHeight="false" outlineLevel="0" collapsed="false">
      <c r="A142" s="23" t="s">
        <v>267</v>
      </c>
      <c r="B142" s="24" t="s">
        <v>86</v>
      </c>
      <c r="C142" s="25" t="s">
        <v>14</v>
      </c>
      <c r="D142" s="26" t="n">
        <v>10</v>
      </c>
      <c r="E142" s="27"/>
      <c r="F142" s="27"/>
      <c r="G142" s="28"/>
    </row>
    <row r="143" customFormat="false" ht="13.8" hidden="false" customHeight="false" outlineLevel="0" collapsed="false">
      <c r="A143" s="23" t="s">
        <v>268</v>
      </c>
      <c r="B143" s="24" t="s">
        <v>269</v>
      </c>
      <c r="C143" s="25" t="s">
        <v>14</v>
      </c>
      <c r="D143" s="26" t="n">
        <v>2</v>
      </c>
      <c r="E143" s="27"/>
      <c r="F143" s="27"/>
      <c r="G143" s="28"/>
    </row>
    <row r="144" customFormat="false" ht="13.8" hidden="false" customHeight="false" outlineLevel="0" collapsed="false">
      <c r="A144" s="23" t="s">
        <v>270</v>
      </c>
      <c r="B144" s="24" t="s">
        <v>88</v>
      </c>
      <c r="C144" s="25" t="s">
        <v>14</v>
      </c>
      <c r="D144" s="26" t="n">
        <v>10</v>
      </c>
      <c r="E144" s="27"/>
      <c r="F144" s="27"/>
      <c r="G144" s="28"/>
    </row>
    <row r="145" customFormat="false" ht="57.45" hidden="false" customHeight="false" outlineLevel="0" collapsed="false">
      <c r="A145" s="23" t="s">
        <v>271</v>
      </c>
      <c r="B145" s="24" t="s">
        <v>90</v>
      </c>
      <c r="C145" s="25" t="s">
        <v>91</v>
      </c>
      <c r="D145" s="26" t="n">
        <v>19.6</v>
      </c>
      <c r="E145" s="27"/>
      <c r="F145" s="27"/>
      <c r="G145" s="28"/>
    </row>
    <row r="146" customFormat="false" ht="57.45" hidden="false" customHeight="false" outlineLevel="0" collapsed="false">
      <c r="A146" s="23" t="s">
        <v>272</v>
      </c>
      <c r="B146" s="24" t="s">
        <v>93</v>
      </c>
      <c r="C146" s="25" t="s">
        <v>91</v>
      </c>
      <c r="D146" s="26" t="n">
        <v>18.5</v>
      </c>
      <c r="E146" s="27"/>
      <c r="F146" s="27"/>
      <c r="G146" s="28"/>
    </row>
    <row r="147" customFormat="false" ht="57.45" hidden="false" customHeight="false" outlineLevel="0" collapsed="false">
      <c r="A147" s="23" t="s">
        <v>273</v>
      </c>
      <c r="B147" s="24" t="s">
        <v>95</v>
      </c>
      <c r="C147" s="25" t="s">
        <v>91</v>
      </c>
      <c r="D147" s="26" t="n">
        <f aca="false">7.1+19</f>
        <v>26.1</v>
      </c>
      <c r="E147" s="27"/>
      <c r="F147" s="27"/>
      <c r="G147" s="28"/>
    </row>
    <row r="148" customFormat="false" ht="57.45" hidden="false" customHeight="false" outlineLevel="0" collapsed="false">
      <c r="A148" s="23" t="s">
        <v>274</v>
      </c>
      <c r="B148" s="24" t="s">
        <v>275</v>
      </c>
      <c r="C148" s="25" t="s">
        <v>91</v>
      </c>
      <c r="D148" s="26" t="n">
        <v>1.7</v>
      </c>
      <c r="E148" s="27"/>
      <c r="F148" s="27"/>
      <c r="G148" s="28"/>
    </row>
    <row r="149" customFormat="false" ht="23.85" hidden="false" customHeight="false" outlineLevel="0" collapsed="false">
      <c r="A149" s="23" t="s">
        <v>276</v>
      </c>
      <c r="B149" s="24" t="s">
        <v>99</v>
      </c>
      <c r="C149" s="25" t="s">
        <v>14</v>
      </c>
      <c r="D149" s="26" t="n">
        <v>12</v>
      </c>
      <c r="E149" s="27"/>
      <c r="F149" s="27"/>
      <c r="G149" s="28"/>
    </row>
    <row r="150" customFormat="false" ht="23.85" hidden="false" customHeight="false" outlineLevel="0" collapsed="false">
      <c r="A150" s="23" t="s">
        <v>277</v>
      </c>
      <c r="B150" s="24" t="s">
        <v>101</v>
      </c>
      <c r="C150" s="25" t="s">
        <v>14</v>
      </c>
      <c r="D150" s="26" t="n">
        <v>4</v>
      </c>
      <c r="E150" s="27"/>
      <c r="F150" s="27"/>
      <c r="G150" s="28"/>
    </row>
    <row r="151" customFormat="false" ht="23.85" hidden="false" customHeight="false" outlineLevel="0" collapsed="false">
      <c r="A151" s="23" t="s">
        <v>278</v>
      </c>
      <c r="B151" s="24" t="s">
        <v>103</v>
      </c>
      <c r="C151" s="25" t="s">
        <v>14</v>
      </c>
      <c r="D151" s="26" t="n">
        <v>8</v>
      </c>
      <c r="E151" s="27"/>
      <c r="F151" s="27"/>
      <c r="G151" s="28"/>
    </row>
    <row r="152" customFormat="false" ht="46.25" hidden="false" customHeight="false" outlineLevel="0" collapsed="false">
      <c r="A152" s="23" t="s">
        <v>279</v>
      </c>
      <c r="B152" s="24" t="s">
        <v>105</v>
      </c>
      <c r="C152" s="25" t="s">
        <v>14</v>
      </c>
      <c r="D152" s="26" t="n">
        <v>10</v>
      </c>
      <c r="E152" s="27"/>
      <c r="F152" s="27"/>
      <c r="G152" s="28"/>
    </row>
    <row r="153" customFormat="false" ht="24.85" hidden="false" customHeight="false" outlineLevel="0" collapsed="false">
      <c r="A153" s="23" t="s">
        <v>280</v>
      </c>
      <c r="B153" s="24" t="s">
        <v>111</v>
      </c>
      <c r="C153" s="25" t="s">
        <v>14</v>
      </c>
      <c r="D153" s="26" t="n">
        <v>1</v>
      </c>
      <c r="E153" s="27"/>
      <c r="F153" s="27"/>
      <c r="G153" s="28"/>
    </row>
    <row r="154" customFormat="false" ht="35.05" hidden="false" customHeight="false" outlineLevel="0" collapsed="false">
      <c r="A154" s="23" t="s">
        <v>281</v>
      </c>
      <c r="B154" s="24" t="s">
        <v>74</v>
      </c>
      <c r="C154" s="25" t="s">
        <v>14</v>
      </c>
      <c r="D154" s="26" t="n">
        <v>3</v>
      </c>
      <c r="E154" s="27"/>
      <c r="F154" s="27"/>
      <c r="G154" s="28"/>
    </row>
    <row r="155" customFormat="false" ht="35.05" hidden="false" customHeight="false" outlineLevel="0" collapsed="false">
      <c r="A155" s="23" t="s">
        <v>282</v>
      </c>
      <c r="B155" s="24" t="s">
        <v>115</v>
      </c>
      <c r="C155" s="25" t="s">
        <v>14</v>
      </c>
      <c r="D155" s="26" t="n">
        <v>1</v>
      </c>
      <c r="E155" s="27"/>
      <c r="F155" s="27"/>
      <c r="G155" s="28"/>
    </row>
    <row r="156" customFormat="false" ht="35.05" hidden="false" customHeight="false" outlineLevel="0" collapsed="false">
      <c r="A156" s="23" t="s">
        <v>283</v>
      </c>
      <c r="B156" s="24" t="s">
        <v>117</v>
      </c>
      <c r="C156" s="25" t="s">
        <v>14</v>
      </c>
      <c r="D156" s="26" t="n">
        <v>17</v>
      </c>
      <c r="E156" s="27"/>
      <c r="F156" s="27"/>
      <c r="G156" s="28"/>
    </row>
    <row r="157" customFormat="false" ht="23.85" hidden="false" customHeight="false" outlineLevel="0" collapsed="false">
      <c r="A157" s="23" t="s">
        <v>284</v>
      </c>
      <c r="B157" s="24" t="s">
        <v>285</v>
      </c>
      <c r="C157" s="25" t="s">
        <v>14</v>
      </c>
      <c r="D157" s="26" t="n">
        <v>2</v>
      </c>
      <c r="E157" s="27"/>
      <c r="F157" s="27"/>
      <c r="G157" s="28"/>
    </row>
    <row r="158" customFormat="false" ht="23.85" hidden="false" customHeight="false" outlineLevel="0" collapsed="false">
      <c r="A158" s="23" t="s">
        <v>286</v>
      </c>
      <c r="B158" s="24" t="s">
        <v>125</v>
      </c>
      <c r="C158" s="25" t="s">
        <v>14</v>
      </c>
      <c r="D158" s="26" t="n">
        <v>10</v>
      </c>
      <c r="E158" s="27"/>
      <c r="F158" s="27"/>
      <c r="G158" s="28"/>
    </row>
    <row r="159" customFormat="false" ht="23.85" hidden="false" customHeight="false" outlineLevel="0" collapsed="false">
      <c r="A159" s="23" t="s">
        <v>287</v>
      </c>
      <c r="B159" s="24" t="s">
        <v>127</v>
      </c>
      <c r="C159" s="25" t="s">
        <v>14</v>
      </c>
      <c r="D159" s="26" t="n">
        <v>8</v>
      </c>
      <c r="E159" s="27"/>
      <c r="F159" s="27"/>
      <c r="G159" s="28"/>
    </row>
    <row r="160" customFormat="false" ht="46.25" hidden="false" customHeight="false" outlineLevel="0" collapsed="false">
      <c r="A160" s="23" t="s">
        <v>288</v>
      </c>
      <c r="B160" s="24" t="s">
        <v>129</v>
      </c>
      <c r="C160" s="25" t="s">
        <v>14</v>
      </c>
      <c r="D160" s="26" t="n">
        <v>2</v>
      </c>
      <c r="E160" s="27"/>
      <c r="F160" s="27"/>
      <c r="G160" s="28"/>
    </row>
    <row r="161" customFormat="false" ht="57.45" hidden="false" customHeight="false" outlineLevel="0" collapsed="false">
      <c r="A161" s="23" t="s">
        <v>289</v>
      </c>
      <c r="B161" s="24" t="s">
        <v>135</v>
      </c>
      <c r="C161" s="25" t="s">
        <v>91</v>
      </c>
      <c r="D161" s="26" t="n">
        <v>47.6</v>
      </c>
      <c r="E161" s="27"/>
      <c r="F161" s="27"/>
      <c r="G161" s="28"/>
    </row>
    <row r="162" customFormat="false" ht="57.45" hidden="false" customHeight="false" outlineLevel="0" collapsed="false">
      <c r="A162" s="23" t="s">
        <v>290</v>
      </c>
      <c r="B162" s="24" t="s">
        <v>137</v>
      </c>
      <c r="C162" s="25" t="s">
        <v>91</v>
      </c>
      <c r="D162" s="26" t="n">
        <v>20.5</v>
      </c>
      <c r="E162" s="27"/>
      <c r="F162" s="27"/>
      <c r="G162" s="28"/>
    </row>
    <row r="163" customFormat="false" ht="57.45" hidden="false" customHeight="false" outlineLevel="0" collapsed="false">
      <c r="A163" s="23" t="s">
        <v>291</v>
      </c>
      <c r="B163" s="24" t="s">
        <v>139</v>
      </c>
      <c r="C163" s="25" t="s">
        <v>91</v>
      </c>
      <c r="D163" s="26" t="n">
        <v>16.6</v>
      </c>
      <c r="E163" s="27"/>
      <c r="F163" s="27"/>
      <c r="G163" s="28"/>
    </row>
    <row r="164" customFormat="false" ht="34.8" hidden="false" customHeight="false" outlineLevel="0" collapsed="false">
      <c r="A164" s="23" t="s">
        <v>292</v>
      </c>
      <c r="B164" s="24" t="s">
        <v>141</v>
      </c>
      <c r="C164" s="25" t="s">
        <v>91</v>
      </c>
      <c r="D164" s="26" t="n">
        <v>0.9</v>
      </c>
      <c r="E164" s="27"/>
      <c r="F164" s="27"/>
      <c r="G164" s="28"/>
    </row>
    <row r="165" customFormat="false" ht="23.85" hidden="false" customHeight="false" outlineLevel="0" collapsed="false">
      <c r="A165" s="23" t="s">
        <v>293</v>
      </c>
      <c r="B165" s="24" t="s">
        <v>145</v>
      </c>
      <c r="C165" s="25" t="s">
        <v>14</v>
      </c>
      <c r="D165" s="26" t="n">
        <v>1</v>
      </c>
      <c r="E165" s="27"/>
      <c r="F165" s="27"/>
      <c r="G165" s="28"/>
    </row>
    <row r="166" customFormat="false" ht="23.85" hidden="false" customHeight="false" outlineLevel="0" collapsed="false">
      <c r="A166" s="23" t="s">
        <v>294</v>
      </c>
      <c r="B166" s="24" t="s">
        <v>149</v>
      </c>
      <c r="C166" s="25" t="s">
        <v>22</v>
      </c>
      <c r="D166" s="26" t="n">
        <v>3</v>
      </c>
      <c r="E166" s="27"/>
      <c r="F166" s="27"/>
      <c r="G166" s="28"/>
    </row>
    <row r="167" customFormat="false" ht="24" hidden="false" customHeight="true" outlineLevel="0" collapsed="false">
      <c r="A167" s="23" t="s">
        <v>295</v>
      </c>
      <c r="B167" s="24" t="s">
        <v>151</v>
      </c>
      <c r="C167" s="25" t="s">
        <v>91</v>
      </c>
      <c r="D167" s="26" t="n">
        <f aca="false">D145+D148</f>
        <v>21.3</v>
      </c>
      <c r="E167" s="27"/>
      <c r="F167" s="27"/>
      <c r="G167" s="28"/>
    </row>
    <row r="168" customFormat="false" ht="24" hidden="false" customHeight="true" outlineLevel="0" collapsed="false">
      <c r="A168" s="23" t="s">
        <v>296</v>
      </c>
      <c r="B168" s="24" t="s">
        <v>153</v>
      </c>
      <c r="C168" s="25" t="s">
        <v>91</v>
      </c>
      <c r="D168" s="26" t="n">
        <f aca="false">D146+D147+D161+D162+D163+D164+D165+D166</f>
        <v>134.2</v>
      </c>
      <c r="E168" s="27"/>
      <c r="F168" s="27"/>
      <c r="G168" s="28"/>
    </row>
    <row r="169" s="30" customFormat="true" ht="13.8" hidden="false" customHeight="false" outlineLevel="0" collapsed="false">
      <c r="A169" s="23" t="s">
        <v>297</v>
      </c>
      <c r="B169" s="24" t="s">
        <v>155</v>
      </c>
      <c r="C169" s="25" t="s">
        <v>14</v>
      </c>
      <c r="D169" s="26" t="n">
        <v>3</v>
      </c>
      <c r="E169" s="27"/>
      <c r="F169" s="27"/>
      <c r="G169" s="28"/>
      <c r="ALU169" s="0"/>
      <c r="ALV169" s="0"/>
      <c r="ALW169" s="0"/>
      <c r="ALX169" s="0"/>
      <c r="ALY169" s="0"/>
      <c r="ALZ169" s="0"/>
      <c r="AMA169" s="0"/>
      <c r="AMB169" s="0"/>
      <c r="AMC169" s="0"/>
      <c r="AMD169" s="0"/>
      <c r="AME169" s="0"/>
      <c r="AMF169" s="0"/>
      <c r="AMG169" s="0"/>
      <c r="AMH169" s="0"/>
      <c r="AMI169" s="0"/>
      <c r="AMJ169" s="0"/>
    </row>
    <row r="170" customFormat="false" ht="36" hidden="false" customHeight="true" outlineLevel="0" collapsed="false">
      <c r="A170" s="23" t="s">
        <v>298</v>
      </c>
      <c r="B170" s="24" t="s">
        <v>157</v>
      </c>
      <c r="C170" s="25" t="s">
        <v>14</v>
      </c>
      <c r="D170" s="26" t="n">
        <v>4</v>
      </c>
      <c r="E170" s="27"/>
      <c r="F170" s="27"/>
      <c r="G170" s="28"/>
    </row>
    <row r="171" customFormat="false" ht="24" hidden="false" customHeight="true" outlineLevel="0" collapsed="false">
      <c r="A171" s="23" t="s">
        <v>299</v>
      </c>
      <c r="B171" s="24" t="s">
        <v>159</v>
      </c>
      <c r="C171" s="25" t="s">
        <v>14</v>
      </c>
      <c r="D171" s="26" t="n">
        <v>10</v>
      </c>
      <c r="E171" s="27"/>
      <c r="F171" s="27"/>
      <c r="G171" s="28"/>
    </row>
    <row r="172" customFormat="false" ht="24" hidden="false" customHeight="true" outlineLevel="0" collapsed="false">
      <c r="A172" s="23" t="s">
        <v>300</v>
      </c>
      <c r="B172" s="24" t="s">
        <v>161</v>
      </c>
      <c r="C172" s="25" t="s">
        <v>22</v>
      </c>
      <c r="D172" s="26" t="n">
        <f aca="false">6*0.8</f>
        <v>4.8</v>
      </c>
      <c r="E172" s="27"/>
      <c r="F172" s="27"/>
      <c r="G172" s="28"/>
    </row>
    <row r="173" customFormat="false" ht="24" hidden="false" customHeight="true" outlineLevel="0" collapsed="false">
      <c r="A173" s="23" t="s">
        <v>301</v>
      </c>
      <c r="B173" s="24" t="s">
        <v>163</v>
      </c>
      <c r="C173" s="25" t="s">
        <v>14</v>
      </c>
      <c r="D173" s="26" t="n">
        <v>4</v>
      </c>
      <c r="E173" s="27"/>
      <c r="F173" s="27"/>
      <c r="G173" s="28"/>
    </row>
    <row r="174" customFormat="false" ht="13.8" hidden="false" customHeight="false" outlineLevel="0" collapsed="false">
      <c r="A174" s="16" t="s">
        <v>302</v>
      </c>
      <c r="B174" s="17" t="s">
        <v>165</v>
      </c>
      <c r="C174" s="17"/>
      <c r="D174" s="18"/>
      <c r="E174" s="19"/>
      <c r="F174" s="20"/>
      <c r="G174" s="21"/>
    </row>
    <row r="175" s="29" customFormat="true" ht="24.85" hidden="false" customHeight="false" outlineLevel="0" collapsed="false">
      <c r="A175" s="23" t="s">
        <v>303</v>
      </c>
      <c r="B175" s="24" t="s">
        <v>167</v>
      </c>
      <c r="C175" s="25" t="s">
        <v>22</v>
      </c>
      <c r="D175" s="26" t="n">
        <v>512.35</v>
      </c>
      <c r="E175" s="27"/>
      <c r="F175" s="27"/>
      <c r="G175" s="28"/>
      <c r="ALU175" s="0"/>
      <c r="ALV175" s="0"/>
      <c r="ALW175" s="0"/>
      <c r="ALX175" s="0"/>
      <c r="ALY175" s="0"/>
      <c r="ALZ175" s="0"/>
      <c r="AMA175" s="0"/>
      <c r="AMB175" s="0"/>
      <c r="AMC175" s="0"/>
      <c r="AMD175" s="0"/>
      <c r="AME175" s="0"/>
      <c r="AMF175" s="0"/>
      <c r="AMG175" s="0"/>
      <c r="AMH175" s="0"/>
      <c r="AMI175" s="0"/>
      <c r="AMJ175" s="0"/>
    </row>
    <row r="176" customFormat="false" ht="24" hidden="false" customHeight="true" outlineLevel="0" collapsed="false">
      <c r="A176" s="23" t="s">
        <v>304</v>
      </c>
      <c r="B176" s="24" t="s">
        <v>169</v>
      </c>
      <c r="C176" s="25" t="s">
        <v>22</v>
      </c>
      <c r="D176" s="26" t="n">
        <v>60.2</v>
      </c>
      <c r="E176" s="27"/>
      <c r="F176" s="27"/>
      <c r="G176" s="28"/>
    </row>
    <row r="177" customFormat="false" ht="24" hidden="false" customHeight="true" outlineLevel="0" collapsed="false">
      <c r="A177" s="23" t="s">
        <v>305</v>
      </c>
      <c r="B177" s="24" t="s">
        <v>171</v>
      </c>
      <c r="C177" s="25" t="s">
        <v>22</v>
      </c>
      <c r="D177" s="26" t="n">
        <v>112.54</v>
      </c>
      <c r="E177" s="27"/>
      <c r="F177" s="27"/>
      <c r="G177" s="28"/>
    </row>
    <row r="178" s="29" customFormat="true" ht="60" hidden="false" customHeight="true" outlineLevel="0" collapsed="false">
      <c r="A178" s="23" t="s">
        <v>306</v>
      </c>
      <c r="B178" s="24" t="s">
        <v>173</v>
      </c>
      <c r="C178" s="25" t="s">
        <v>22</v>
      </c>
      <c r="D178" s="26" t="n">
        <v>399.81</v>
      </c>
      <c r="E178" s="27"/>
      <c r="F178" s="27"/>
      <c r="G178" s="28"/>
      <c r="ALU178" s="0"/>
      <c r="ALV178" s="0"/>
      <c r="ALW178" s="0"/>
      <c r="ALX178" s="0"/>
      <c r="ALY178" s="0"/>
      <c r="ALZ178" s="0"/>
      <c r="AMA178" s="0"/>
      <c r="AMB178" s="0"/>
      <c r="AMC178" s="0"/>
      <c r="AMD178" s="0"/>
      <c r="AME178" s="0"/>
      <c r="AMF178" s="0"/>
      <c r="AMG178" s="0"/>
      <c r="AMH178" s="0"/>
      <c r="AMI178" s="0"/>
      <c r="AMJ178" s="0"/>
    </row>
    <row r="179" customFormat="false" ht="46.25" hidden="false" customHeight="false" outlineLevel="0" collapsed="false">
      <c r="A179" s="23" t="s">
        <v>307</v>
      </c>
      <c r="B179" s="24" t="s">
        <v>175</v>
      </c>
      <c r="C179" s="25" t="s">
        <v>22</v>
      </c>
      <c r="D179" s="26" t="n">
        <v>112.54</v>
      </c>
      <c r="E179" s="27"/>
      <c r="F179" s="27"/>
      <c r="G179" s="28"/>
    </row>
    <row r="180" customFormat="false" ht="13.8" hidden="false" customHeight="false" outlineLevel="0" collapsed="false">
      <c r="A180" s="16" t="s">
        <v>308</v>
      </c>
      <c r="B180" s="17" t="s">
        <v>177</v>
      </c>
      <c r="C180" s="17"/>
      <c r="D180" s="18"/>
      <c r="E180" s="19"/>
      <c r="F180" s="20"/>
      <c r="G180" s="21"/>
    </row>
    <row r="181" customFormat="false" ht="23.85" hidden="false" customHeight="false" outlineLevel="0" collapsed="false">
      <c r="A181" s="23" t="s">
        <v>309</v>
      </c>
      <c r="B181" s="24" t="s">
        <v>179</v>
      </c>
      <c r="C181" s="25" t="s">
        <v>22</v>
      </c>
      <c r="D181" s="26" t="n">
        <v>112.54</v>
      </c>
      <c r="E181" s="27"/>
      <c r="F181" s="27"/>
      <c r="G181" s="28"/>
    </row>
    <row r="182" customFormat="false" ht="23.85" hidden="false" customHeight="false" outlineLevel="0" collapsed="false">
      <c r="A182" s="23" t="s">
        <v>310</v>
      </c>
      <c r="B182" s="24" t="s">
        <v>181</v>
      </c>
      <c r="C182" s="25" t="s">
        <v>22</v>
      </c>
      <c r="D182" s="26" t="n">
        <v>112.54</v>
      </c>
      <c r="E182" s="27"/>
      <c r="F182" s="27"/>
      <c r="G182" s="28"/>
    </row>
    <row r="183" customFormat="false" ht="23.85" hidden="false" customHeight="false" outlineLevel="0" collapsed="false">
      <c r="A183" s="23" t="s">
        <v>311</v>
      </c>
      <c r="B183" s="24" t="s">
        <v>183</v>
      </c>
      <c r="C183" s="25" t="s">
        <v>22</v>
      </c>
      <c r="D183" s="26" t="n">
        <v>4.5</v>
      </c>
      <c r="E183" s="27"/>
      <c r="F183" s="27"/>
      <c r="G183" s="28"/>
    </row>
    <row r="184" customFormat="false" ht="23.85" hidden="false" customHeight="false" outlineLevel="0" collapsed="false">
      <c r="A184" s="23" t="s">
        <v>312</v>
      </c>
      <c r="B184" s="24" t="s">
        <v>185</v>
      </c>
      <c r="C184" s="25" t="s">
        <v>22</v>
      </c>
      <c r="D184" s="26" t="n">
        <v>4.5</v>
      </c>
      <c r="E184" s="27"/>
      <c r="F184" s="27"/>
      <c r="G184" s="28"/>
    </row>
    <row r="185" customFormat="false" ht="13.8" hidden="false" customHeight="false" outlineLevel="0" collapsed="false">
      <c r="A185" s="16" t="s">
        <v>313</v>
      </c>
      <c r="B185" s="17" t="s">
        <v>187</v>
      </c>
      <c r="C185" s="17"/>
      <c r="D185" s="18"/>
      <c r="E185" s="19"/>
      <c r="F185" s="20"/>
      <c r="G185" s="21"/>
    </row>
    <row r="186" customFormat="false" ht="35.05" hidden="false" customHeight="false" outlineLevel="0" collapsed="false">
      <c r="A186" s="23" t="s">
        <v>314</v>
      </c>
      <c r="B186" s="24" t="s">
        <v>189</v>
      </c>
      <c r="C186" s="25" t="s">
        <v>14</v>
      </c>
      <c r="D186" s="26" t="n">
        <v>37</v>
      </c>
      <c r="E186" s="27"/>
      <c r="F186" s="27"/>
      <c r="G186" s="28"/>
    </row>
    <row r="187" customFormat="false" ht="24.85" hidden="false" customHeight="false" outlineLevel="0" collapsed="false">
      <c r="A187" s="23" t="s">
        <v>315</v>
      </c>
      <c r="B187" s="24" t="s">
        <v>191</v>
      </c>
      <c r="C187" s="25" t="s">
        <v>14</v>
      </c>
      <c r="D187" s="26" t="n">
        <v>39</v>
      </c>
      <c r="E187" s="27"/>
      <c r="F187" s="27"/>
      <c r="G187" s="28"/>
    </row>
    <row r="188" customFormat="false" ht="35.05" hidden="false" customHeight="false" outlineLevel="0" collapsed="false">
      <c r="A188" s="23" t="s">
        <v>316</v>
      </c>
      <c r="B188" s="24" t="s">
        <v>193</v>
      </c>
      <c r="C188" s="25" t="s">
        <v>91</v>
      </c>
      <c r="D188" s="26" t="n">
        <v>102.5</v>
      </c>
      <c r="E188" s="27"/>
      <c r="F188" s="27"/>
      <c r="G188" s="28"/>
    </row>
    <row r="189" customFormat="false" ht="35.05" hidden="false" customHeight="false" outlineLevel="0" collapsed="false">
      <c r="A189" s="23" t="s">
        <v>317</v>
      </c>
      <c r="B189" s="24" t="s">
        <v>195</v>
      </c>
      <c r="C189" s="25" t="s">
        <v>91</v>
      </c>
      <c r="D189" s="26" t="n">
        <v>31.5</v>
      </c>
      <c r="E189" s="27"/>
      <c r="F189" s="27"/>
      <c r="G189" s="28"/>
    </row>
    <row r="190" customFormat="false" ht="46.25" hidden="false" customHeight="false" outlineLevel="0" collapsed="false">
      <c r="A190" s="23" t="s">
        <v>318</v>
      </c>
      <c r="B190" s="24" t="s">
        <v>319</v>
      </c>
      <c r="C190" s="25" t="s">
        <v>91</v>
      </c>
      <c r="D190" s="26" t="n">
        <v>126</v>
      </c>
      <c r="E190" s="27"/>
      <c r="F190" s="27"/>
      <c r="G190" s="28"/>
    </row>
    <row r="191" customFormat="false" ht="35.05" hidden="false" customHeight="false" outlineLevel="0" collapsed="false">
      <c r="A191" s="23" t="s">
        <v>320</v>
      </c>
      <c r="B191" s="24" t="s">
        <v>203</v>
      </c>
      <c r="C191" s="25" t="s">
        <v>91</v>
      </c>
      <c r="D191" s="26" t="n">
        <v>264.3</v>
      </c>
      <c r="E191" s="27"/>
      <c r="F191" s="27"/>
      <c r="G191" s="28"/>
    </row>
    <row r="192" customFormat="false" ht="35.05" hidden="false" customHeight="false" outlineLevel="0" collapsed="false">
      <c r="A192" s="23" t="s">
        <v>321</v>
      </c>
      <c r="B192" s="24" t="s">
        <v>205</v>
      </c>
      <c r="C192" s="25" t="s">
        <v>91</v>
      </c>
      <c r="D192" s="26" t="n">
        <v>85.4</v>
      </c>
      <c r="E192" s="27"/>
      <c r="F192" s="27"/>
      <c r="G192" s="28"/>
    </row>
    <row r="193" customFormat="false" ht="35.05" hidden="false" customHeight="false" outlineLevel="0" collapsed="false">
      <c r="A193" s="23" t="s">
        <v>322</v>
      </c>
      <c r="B193" s="24" t="s">
        <v>207</v>
      </c>
      <c r="C193" s="25" t="s">
        <v>91</v>
      </c>
      <c r="D193" s="26" t="n">
        <v>175.1</v>
      </c>
      <c r="E193" s="27"/>
      <c r="F193" s="27"/>
      <c r="G193" s="28"/>
    </row>
    <row r="194" customFormat="false" ht="34.8" hidden="false" customHeight="false" outlineLevel="0" collapsed="false">
      <c r="A194" s="23" t="s">
        <v>323</v>
      </c>
      <c r="B194" s="24" t="s">
        <v>324</v>
      </c>
      <c r="C194" s="25" t="s">
        <v>14</v>
      </c>
      <c r="D194" s="26" t="n">
        <v>1</v>
      </c>
      <c r="E194" s="27"/>
      <c r="F194" s="27"/>
      <c r="G194" s="28"/>
    </row>
    <row r="195" customFormat="false" ht="35.05" hidden="false" customHeight="false" outlineLevel="0" collapsed="false">
      <c r="A195" s="23" t="s">
        <v>325</v>
      </c>
      <c r="B195" s="24" t="s">
        <v>211</v>
      </c>
      <c r="C195" s="25" t="s">
        <v>14</v>
      </c>
      <c r="D195" s="26" t="n">
        <v>7</v>
      </c>
      <c r="E195" s="27"/>
      <c r="F195" s="27"/>
      <c r="G195" s="28"/>
    </row>
    <row r="196" customFormat="false" ht="24.85" hidden="false" customHeight="false" outlineLevel="0" collapsed="false">
      <c r="A196" s="23" t="s">
        <v>326</v>
      </c>
      <c r="B196" s="24" t="s">
        <v>213</v>
      </c>
      <c r="C196" s="25" t="s">
        <v>14</v>
      </c>
      <c r="D196" s="26" t="n">
        <v>18</v>
      </c>
      <c r="E196" s="27"/>
      <c r="F196" s="27"/>
      <c r="G196" s="28"/>
    </row>
    <row r="197" customFormat="false" ht="35.05" hidden="false" customHeight="false" outlineLevel="0" collapsed="false">
      <c r="A197" s="23" t="s">
        <v>327</v>
      </c>
      <c r="B197" s="24" t="s">
        <v>215</v>
      </c>
      <c r="C197" s="25" t="s">
        <v>14</v>
      </c>
      <c r="D197" s="26" t="n">
        <v>1</v>
      </c>
      <c r="E197" s="27"/>
      <c r="F197" s="27"/>
      <c r="G197" s="28"/>
    </row>
    <row r="198" customFormat="false" ht="23.85" hidden="false" customHeight="false" outlineLevel="0" collapsed="false">
      <c r="A198" s="23" t="s">
        <v>328</v>
      </c>
      <c r="B198" s="24" t="s">
        <v>219</v>
      </c>
      <c r="C198" s="25" t="s">
        <v>14</v>
      </c>
      <c r="D198" s="26" t="n">
        <v>1</v>
      </c>
      <c r="E198" s="27"/>
      <c r="F198" s="27"/>
      <c r="G198" s="28"/>
    </row>
    <row r="199" customFormat="false" ht="23.85" hidden="false" customHeight="false" outlineLevel="0" collapsed="false">
      <c r="A199" s="23" t="s">
        <v>329</v>
      </c>
      <c r="B199" s="24" t="s">
        <v>221</v>
      </c>
      <c r="C199" s="25" t="s">
        <v>14</v>
      </c>
      <c r="D199" s="26" t="n">
        <v>4</v>
      </c>
      <c r="E199" s="27"/>
      <c r="F199" s="27"/>
      <c r="G199" s="28"/>
    </row>
    <row r="200" customFormat="false" ht="23.85" hidden="false" customHeight="false" outlineLevel="0" collapsed="false">
      <c r="A200" s="23" t="s">
        <v>330</v>
      </c>
      <c r="B200" s="24" t="s">
        <v>217</v>
      </c>
      <c r="C200" s="25" t="s">
        <v>14</v>
      </c>
      <c r="D200" s="26" t="n">
        <v>10</v>
      </c>
      <c r="E200" s="27"/>
      <c r="F200" s="27"/>
      <c r="G200" s="28"/>
    </row>
    <row r="201" customFormat="false" ht="23.85" hidden="false" customHeight="false" outlineLevel="0" collapsed="false">
      <c r="A201" s="23" t="s">
        <v>331</v>
      </c>
      <c r="B201" s="24" t="s">
        <v>227</v>
      </c>
      <c r="C201" s="25" t="s">
        <v>14</v>
      </c>
      <c r="D201" s="26" t="n">
        <v>3</v>
      </c>
      <c r="E201" s="27"/>
      <c r="F201" s="27"/>
      <c r="G201" s="28"/>
    </row>
    <row r="202" customFormat="false" ht="35.05" hidden="false" customHeight="false" outlineLevel="0" collapsed="false">
      <c r="A202" s="23" t="s">
        <v>332</v>
      </c>
      <c r="B202" s="24" t="s">
        <v>231</v>
      </c>
      <c r="C202" s="25" t="s">
        <v>91</v>
      </c>
      <c r="D202" s="26" t="n">
        <v>42.5</v>
      </c>
      <c r="E202" s="27"/>
      <c r="F202" s="27"/>
      <c r="G202" s="28"/>
    </row>
    <row r="203" customFormat="false" ht="35.05" hidden="false" customHeight="false" outlineLevel="0" collapsed="false">
      <c r="A203" s="23" t="s">
        <v>333</v>
      </c>
      <c r="B203" s="24" t="s">
        <v>229</v>
      </c>
      <c r="C203" s="25" t="s">
        <v>91</v>
      </c>
      <c r="D203" s="26" t="n">
        <v>137.7</v>
      </c>
      <c r="E203" s="27"/>
      <c r="F203" s="27"/>
      <c r="G203" s="28"/>
    </row>
    <row r="204" customFormat="false" ht="57.45" hidden="false" customHeight="false" outlineLevel="0" collapsed="false">
      <c r="A204" s="23" t="s">
        <v>334</v>
      </c>
      <c r="B204" s="24" t="s">
        <v>237</v>
      </c>
      <c r="C204" s="25" t="s">
        <v>14</v>
      </c>
      <c r="D204" s="26" t="n">
        <v>39</v>
      </c>
      <c r="E204" s="27"/>
      <c r="F204" s="27"/>
      <c r="G204" s="28"/>
    </row>
    <row r="205" customFormat="false" ht="46.25" hidden="false" customHeight="false" outlineLevel="0" collapsed="false">
      <c r="A205" s="23" t="s">
        <v>335</v>
      </c>
      <c r="B205" s="24" t="s">
        <v>239</v>
      </c>
      <c r="C205" s="25" t="s">
        <v>14</v>
      </c>
      <c r="D205" s="26" t="n">
        <v>1</v>
      </c>
      <c r="E205" s="27"/>
      <c r="F205" s="27"/>
      <c r="G205" s="28"/>
    </row>
    <row r="206" customFormat="false" ht="46.25" hidden="false" customHeight="false" outlineLevel="0" collapsed="false">
      <c r="A206" s="23" t="s">
        <v>336</v>
      </c>
      <c r="B206" s="24" t="s">
        <v>337</v>
      </c>
      <c r="C206" s="25" t="s">
        <v>14</v>
      </c>
      <c r="D206" s="26" t="n">
        <v>1</v>
      </c>
      <c r="E206" s="27"/>
      <c r="F206" s="27"/>
      <c r="G206" s="28"/>
    </row>
    <row r="207" customFormat="false" ht="13.8" hidden="false" customHeight="false" outlineLevel="0" collapsed="false">
      <c r="A207" s="16" t="s">
        <v>338</v>
      </c>
      <c r="B207" s="17" t="s">
        <v>243</v>
      </c>
      <c r="C207" s="17"/>
      <c r="D207" s="18"/>
      <c r="E207" s="19"/>
      <c r="F207" s="20"/>
      <c r="G207" s="21"/>
    </row>
    <row r="208" customFormat="false" ht="67.65" hidden="false" customHeight="false" outlineLevel="0" collapsed="false">
      <c r="A208" s="23" t="s">
        <v>339</v>
      </c>
      <c r="B208" s="24" t="s">
        <v>247</v>
      </c>
      <c r="C208" s="25" t="s">
        <v>14</v>
      </c>
      <c r="D208" s="26" t="n">
        <v>4</v>
      </c>
      <c r="E208" s="27"/>
      <c r="F208" s="27"/>
      <c r="G208" s="28"/>
    </row>
    <row r="209" customFormat="false" ht="69.65" hidden="false" customHeight="false" outlineLevel="0" collapsed="false">
      <c r="A209" s="23" t="s">
        <v>340</v>
      </c>
      <c r="B209" s="24" t="s">
        <v>341</v>
      </c>
      <c r="C209" s="25" t="s">
        <v>14</v>
      </c>
      <c r="D209" s="26" t="n">
        <v>1</v>
      </c>
      <c r="E209" s="27"/>
      <c r="F209" s="27"/>
      <c r="G209" s="28"/>
    </row>
    <row r="210" customFormat="false" ht="24.85" hidden="false" customHeight="false" outlineLevel="0" collapsed="false">
      <c r="A210" s="23" t="s">
        <v>342</v>
      </c>
      <c r="B210" s="24" t="s">
        <v>249</v>
      </c>
      <c r="C210" s="25" t="s">
        <v>14</v>
      </c>
      <c r="D210" s="26" t="n">
        <v>13</v>
      </c>
      <c r="E210" s="27"/>
      <c r="F210" s="27"/>
      <c r="G210" s="28"/>
    </row>
    <row r="211" customFormat="false" ht="36" hidden="false" customHeight="true" outlineLevel="0" collapsed="false">
      <c r="A211" s="23" t="s">
        <v>343</v>
      </c>
      <c r="B211" s="24" t="s">
        <v>251</v>
      </c>
      <c r="C211" s="25" t="s">
        <v>22</v>
      </c>
      <c r="D211" s="26" t="n">
        <v>30.76</v>
      </c>
      <c r="E211" s="27"/>
      <c r="F211" s="27"/>
      <c r="G211" s="28"/>
    </row>
    <row r="212" customFormat="false" ht="24.85" hidden="false" customHeight="false" outlineLevel="0" collapsed="false">
      <c r="A212" s="23" t="s">
        <v>344</v>
      </c>
      <c r="B212" s="24" t="s">
        <v>253</v>
      </c>
      <c r="C212" s="25" t="s">
        <v>22</v>
      </c>
      <c r="D212" s="26" t="n">
        <v>33.5</v>
      </c>
      <c r="E212" s="27"/>
      <c r="F212" s="27"/>
      <c r="G212" s="28"/>
    </row>
    <row r="213" customFormat="false" ht="13.8" hidden="false" customHeight="false" outlineLevel="0" collapsed="false">
      <c r="A213" s="16" t="n">
        <v>6</v>
      </c>
      <c r="B213" s="17" t="s">
        <v>345</v>
      </c>
      <c r="C213" s="17"/>
      <c r="D213" s="18"/>
      <c r="E213" s="19"/>
      <c r="F213" s="20"/>
      <c r="G213" s="21"/>
    </row>
    <row r="214" customFormat="false" ht="13.8" hidden="false" customHeight="false" outlineLevel="0" collapsed="false">
      <c r="A214" s="16" t="s">
        <v>346</v>
      </c>
      <c r="B214" s="17" t="s">
        <v>50</v>
      </c>
      <c r="C214" s="17"/>
      <c r="D214" s="18"/>
      <c r="E214" s="19"/>
      <c r="F214" s="20"/>
      <c r="G214" s="21"/>
    </row>
    <row r="215" customFormat="false" ht="23.85" hidden="false" customHeight="false" outlineLevel="0" collapsed="false">
      <c r="A215" s="23" t="s">
        <v>347</v>
      </c>
      <c r="B215" s="24" t="s">
        <v>52</v>
      </c>
      <c r="C215" s="25" t="s">
        <v>22</v>
      </c>
      <c r="D215" s="26" t="n">
        <v>639.1</v>
      </c>
      <c r="E215" s="27"/>
      <c r="F215" s="27"/>
      <c r="G215" s="28"/>
    </row>
    <row r="216" customFormat="false" ht="23.85" hidden="false" customHeight="false" outlineLevel="0" collapsed="false">
      <c r="A216" s="23" t="s">
        <v>348</v>
      </c>
      <c r="B216" s="24" t="s">
        <v>54</v>
      </c>
      <c r="C216" s="25" t="s">
        <v>14</v>
      </c>
      <c r="D216" s="26" t="n">
        <v>33</v>
      </c>
      <c r="E216" s="27"/>
      <c r="F216" s="27"/>
      <c r="G216" s="28"/>
    </row>
    <row r="217" customFormat="false" ht="13.8" hidden="false" customHeight="false" outlineLevel="0" collapsed="false">
      <c r="A217" s="23" t="s">
        <v>349</v>
      </c>
      <c r="B217" s="24" t="s">
        <v>56</v>
      </c>
      <c r="C217" s="25" t="s">
        <v>14</v>
      </c>
      <c r="D217" s="26" t="n">
        <v>53</v>
      </c>
      <c r="E217" s="27"/>
      <c r="F217" s="27"/>
      <c r="G217" s="28"/>
    </row>
    <row r="218" customFormat="false" ht="13.8" hidden="false" customHeight="false" outlineLevel="0" collapsed="false">
      <c r="A218" s="23" t="s">
        <v>350</v>
      </c>
      <c r="B218" s="24" t="s">
        <v>58</v>
      </c>
      <c r="C218" s="25" t="s">
        <v>14</v>
      </c>
      <c r="D218" s="26" t="n">
        <v>32</v>
      </c>
      <c r="E218" s="27"/>
      <c r="F218" s="27"/>
      <c r="G218" s="28"/>
    </row>
    <row r="219" customFormat="false" ht="13.8" hidden="false" customHeight="false" outlineLevel="0" collapsed="false">
      <c r="A219" s="23" t="s">
        <v>351</v>
      </c>
      <c r="B219" s="24" t="s">
        <v>60</v>
      </c>
      <c r="C219" s="25" t="s">
        <v>22</v>
      </c>
      <c r="D219" s="26" t="n">
        <v>72.48</v>
      </c>
      <c r="E219" s="27"/>
      <c r="F219" s="27"/>
      <c r="G219" s="28"/>
    </row>
    <row r="220" customFormat="false" ht="24" hidden="false" customHeight="true" outlineLevel="0" collapsed="false">
      <c r="A220" s="23" t="s">
        <v>352</v>
      </c>
      <c r="B220" s="24" t="s">
        <v>62</v>
      </c>
      <c r="C220" s="25" t="s">
        <v>22</v>
      </c>
      <c r="D220" s="26" t="n">
        <v>137.13</v>
      </c>
      <c r="E220" s="27"/>
      <c r="F220" s="27"/>
      <c r="G220" s="28"/>
    </row>
    <row r="221" customFormat="false" ht="13.8" hidden="false" customHeight="false" outlineLevel="0" collapsed="false">
      <c r="A221" s="16" t="s">
        <v>353</v>
      </c>
      <c r="B221" s="17" t="s">
        <v>64</v>
      </c>
      <c r="C221" s="17"/>
      <c r="D221" s="18"/>
      <c r="E221" s="19"/>
      <c r="F221" s="20"/>
      <c r="G221" s="21"/>
    </row>
    <row r="222" customFormat="false" ht="46.25" hidden="false" customHeight="false" outlineLevel="0" collapsed="false">
      <c r="A222" s="23" t="s">
        <v>354</v>
      </c>
      <c r="B222" s="24" t="s">
        <v>82</v>
      </c>
      <c r="C222" s="25" t="s">
        <v>14</v>
      </c>
      <c r="D222" s="26" t="n">
        <v>11</v>
      </c>
      <c r="E222" s="27"/>
      <c r="F222" s="27"/>
      <c r="G222" s="28"/>
    </row>
    <row r="223" customFormat="false" ht="24" hidden="false" customHeight="true" outlineLevel="0" collapsed="false">
      <c r="A223" s="23" t="s">
        <v>355</v>
      </c>
      <c r="B223" s="24" t="s">
        <v>68</v>
      </c>
      <c r="C223" s="25" t="s">
        <v>14</v>
      </c>
      <c r="D223" s="26" t="n">
        <v>17</v>
      </c>
      <c r="E223" s="27"/>
      <c r="F223" s="27"/>
      <c r="G223" s="28"/>
    </row>
    <row r="224" customFormat="false" ht="34.8" hidden="false" customHeight="false" outlineLevel="0" collapsed="false">
      <c r="A224" s="23" t="s">
        <v>356</v>
      </c>
      <c r="B224" s="24" t="s">
        <v>72</v>
      </c>
      <c r="C224" s="25" t="s">
        <v>14</v>
      </c>
      <c r="D224" s="26" t="n">
        <v>20</v>
      </c>
      <c r="E224" s="27"/>
      <c r="F224" s="27"/>
      <c r="G224" s="28"/>
    </row>
    <row r="225" customFormat="false" ht="45.75" hidden="false" customHeight="false" outlineLevel="0" collapsed="false">
      <c r="A225" s="23" t="s">
        <v>357</v>
      </c>
      <c r="B225" s="24" t="s">
        <v>84</v>
      </c>
      <c r="C225" s="25" t="s">
        <v>14</v>
      </c>
      <c r="D225" s="26" t="n">
        <v>7</v>
      </c>
      <c r="E225" s="27"/>
      <c r="F225" s="27"/>
      <c r="G225" s="28"/>
    </row>
    <row r="226" customFormat="false" ht="24.85" hidden="false" customHeight="false" outlineLevel="0" collapsed="false">
      <c r="A226" s="23" t="s">
        <v>358</v>
      </c>
      <c r="B226" s="24" t="s">
        <v>86</v>
      </c>
      <c r="C226" s="25" t="s">
        <v>14</v>
      </c>
      <c r="D226" s="26" t="n">
        <v>29</v>
      </c>
      <c r="E226" s="27"/>
      <c r="F226" s="27"/>
      <c r="G226" s="28"/>
    </row>
    <row r="227" customFormat="false" ht="13.8" hidden="false" customHeight="false" outlineLevel="0" collapsed="false">
      <c r="A227" s="23" t="s">
        <v>359</v>
      </c>
      <c r="B227" s="24" t="s">
        <v>88</v>
      </c>
      <c r="C227" s="25" t="s">
        <v>14</v>
      </c>
      <c r="D227" s="26" t="n">
        <v>29</v>
      </c>
      <c r="E227" s="27"/>
      <c r="F227" s="27"/>
      <c r="G227" s="28"/>
    </row>
    <row r="228" customFormat="false" ht="57.45" hidden="false" customHeight="false" outlineLevel="0" collapsed="false">
      <c r="A228" s="23" t="s">
        <v>360</v>
      </c>
      <c r="B228" s="24" t="s">
        <v>90</v>
      </c>
      <c r="C228" s="25" t="s">
        <v>91</v>
      </c>
      <c r="D228" s="26" t="n">
        <f aca="false">27.3+5.9</f>
        <v>33.2</v>
      </c>
      <c r="E228" s="27"/>
      <c r="F228" s="27"/>
      <c r="G228" s="28"/>
    </row>
    <row r="229" customFormat="false" ht="57.45" hidden="false" customHeight="false" outlineLevel="0" collapsed="false">
      <c r="A229" s="23" t="s">
        <v>361</v>
      </c>
      <c r="B229" s="24" t="s">
        <v>93</v>
      </c>
      <c r="C229" s="25" t="s">
        <v>91</v>
      </c>
      <c r="D229" s="26" t="n">
        <v>44.9</v>
      </c>
      <c r="E229" s="27"/>
      <c r="F229" s="27"/>
      <c r="G229" s="28"/>
    </row>
    <row r="230" customFormat="false" ht="57.45" hidden="false" customHeight="false" outlineLevel="0" collapsed="false">
      <c r="A230" s="23" t="s">
        <v>362</v>
      </c>
      <c r="B230" s="24" t="s">
        <v>95</v>
      </c>
      <c r="C230" s="25" t="s">
        <v>91</v>
      </c>
      <c r="D230" s="26" t="n">
        <f aca="false">23.3+16.8</f>
        <v>40.1</v>
      </c>
      <c r="E230" s="27"/>
      <c r="F230" s="27"/>
      <c r="G230" s="28"/>
    </row>
    <row r="231" customFormat="false" ht="57.45" hidden="false" customHeight="false" outlineLevel="0" collapsed="false">
      <c r="A231" s="23" t="s">
        <v>363</v>
      </c>
      <c r="B231" s="24" t="s">
        <v>97</v>
      </c>
      <c r="C231" s="25" t="s">
        <v>91</v>
      </c>
      <c r="D231" s="26" t="n">
        <f aca="false">8.1+8.2</f>
        <v>16.3</v>
      </c>
      <c r="E231" s="27"/>
      <c r="F231" s="27"/>
      <c r="G231" s="28"/>
    </row>
    <row r="232" customFormat="false" ht="23.85" hidden="false" customHeight="false" outlineLevel="0" collapsed="false">
      <c r="A232" s="23" t="s">
        <v>364</v>
      </c>
      <c r="B232" s="24" t="s">
        <v>99</v>
      </c>
      <c r="C232" s="25" t="s">
        <v>14</v>
      </c>
      <c r="D232" s="26" t="n">
        <v>7</v>
      </c>
      <c r="E232" s="27"/>
      <c r="F232" s="27"/>
      <c r="G232" s="28"/>
    </row>
    <row r="233" customFormat="false" ht="23.85" hidden="false" customHeight="false" outlineLevel="0" collapsed="false">
      <c r="A233" s="23" t="s">
        <v>365</v>
      </c>
      <c r="B233" s="24" t="s">
        <v>101</v>
      </c>
      <c r="C233" s="25" t="s">
        <v>14</v>
      </c>
      <c r="D233" s="26" t="n">
        <v>9</v>
      </c>
      <c r="E233" s="27"/>
      <c r="F233" s="27"/>
      <c r="G233" s="28"/>
    </row>
    <row r="234" customFormat="false" ht="23.85" hidden="false" customHeight="false" outlineLevel="0" collapsed="false">
      <c r="A234" s="23" t="s">
        <v>366</v>
      </c>
      <c r="B234" s="24" t="s">
        <v>103</v>
      </c>
      <c r="C234" s="25" t="s">
        <v>14</v>
      </c>
      <c r="D234" s="26" t="n">
        <f aca="false">16+4</f>
        <v>20</v>
      </c>
      <c r="E234" s="27"/>
      <c r="F234" s="27"/>
      <c r="G234" s="28"/>
    </row>
    <row r="235" customFormat="false" ht="46.25" hidden="false" customHeight="false" outlineLevel="0" collapsed="false">
      <c r="A235" s="23" t="s">
        <v>367</v>
      </c>
      <c r="B235" s="24" t="s">
        <v>105</v>
      </c>
      <c r="C235" s="25" t="s">
        <v>14</v>
      </c>
      <c r="D235" s="26" t="n">
        <v>17</v>
      </c>
      <c r="E235" s="27"/>
      <c r="F235" s="27"/>
      <c r="G235" s="28"/>
    </row>
    <row r="236" customFormat="false" ht="13.8" hidden="false" customHeight="false" outlineLevel="0" collapsed="false">
      <c r="A236" s="23" t="s">
        <v>368</v>
      </c>
      <c r="B236" s="24" t="s">
        <v>107</v>
      </c>
      <c r="C236" s="25" t="s">
        <v>14</v>
      </c>
      <c r="D236" s="26" t="n">
        <v>4</v>
      </c>
      <c r="E236" s="27"/>
      <c r="F236" s="27"/>
      <c r="G236" s="28"/>
    </row>
    <row r="237" customFormat="false" ht="35.05" hidden="false" customHeight="false" outlineLevel="0" collapsed="false">
      <c r="A237" s="23" t="s">
        <v>369</v>
      </c>
      <c r="B237" s="24" t="s">
        <v>70</v>
      </c>
      <c r="C237" s="25" t="s">
        <v>14</v>
      </c>
      <c r="D237" s="26" t="n">
        <v>2</v>
      </c>
      <c r="E237" s="27"/>
      <c r="F237" s="27"/>
      <c r="G237" s="28"/>
    </row>
    <row r="238" customFormat="false" ht="35.05" hidden="false" customHeight="false" outlineLevel="0" collapsed="false">
      <c r="A238" s="23" t="s">
        <v>370</v>
      </c>
      <c r="B238" s="24" t="s">
        <v>115</v>
      </c>
      <c r="C238" s="25" t="s">
        <v>14</v>
      </c>
      <c r="D238" s="26" t="n">
        <v>1</v>
      </c>
      <c r="E238" s="27"/>
      <c r="F238" s="27"/>
      <c r="G238" s="28"/>
    </row>
    <row r="239" customFormat="false" ht="35.05" hidden="false" customHeight="false" outlineLevel="0" collapsed="false">
      <c r="A239" s="23" t="s">
        <v>371</v>
      </c>
      <c r="B239" s="24" t="s">
        <v>117</v>
      </c>
      <c r="C239" s="25" t="s">
        <v>14</v>
      </c>
      <c r="D239" s="26" t="n">
        <v>16</v>
      </c>
      <c r="E239" s="27"/>
      <c r="F239" s="27"/>
      <c r="G239" s="28"/>
    </row>
    <row r="240" customFormat="false" ht="23.85" hidden="false" customHeight="false" outlineLevel="0" collapsed="false">
      <c r="A240" s="23" t="s">
        <v>372</v>
      </c>
      <c r="B240" s="24" t="s">
        <v>119</v>
      </c>
      <c r="C240" s="25" t="s">
        <v>14</v>
      </c>
      <c r="D240" s="26" t="n">
        <v>1</v>
      </c>
      <c r="E240" s="27"/>
      <c r="F240" s="27"/>
      <c r="G240" s="28"/>
    </row>
    <row r="241" customFormat="false" ht="23.85" hidden="false" customHeight="false" outlineLevel="0" collapsed="false">
      <c r="A241" s="23" t="s">
        <v>373</v>
      </c>
      <c r="B241" s="24" t="s">
        <v>374</v>
      </c>
      <c r="C241" s="25" t="s">
        <v>14</v>
      </c>
      <c r="D241" s="26" t="n">
        <v>2</v>
      </c>
      <c r="E241" s="27"/>
      <c r="F241" s="27"/>
      <c r="G241" s="28"/>
    </row>
    <row r="242" customFormat="false" ht="23.85" hidden="false" customHeight="false" outlineLevel="0" collapsed="false">
      <c r="A242" s="23" t="s">
        <v>375</v>
      </c>
      <c r="B242" s="24" t="s">
        <v>121</v>
      </c>
      <c r="C242" s="25" t="s">
        <v>14</v>
      </c>
      <c r="D242" s="26" t="n">
        <v>4</v>
      </c>
      <c r="E242" s="27"/>
      <c r="F242" s="27"/>
      <c r="G242" s="28"/>
    </row>
    <row r="243" customFormat="false" ht="23.85" hidden="false" customHeight="false" outlineLevel="0" collapsed="false">
      <c r="A243" s="23" t="s">
        <v>376</v>
      </c>
      <c r="B243" s="24" t="s">
        <v>125</v>
      </c>
      <c r="C243" s="25" t="s">
        <v>14</v>
      </c>
      <c r="D243" s="26" t="n">
        <v>17</v>
      </c>
      <c r="E243" s="27"/>
      <c r="F243" s="27"/>
      <c r="G243" s="28"/>
    </row>
    <row r="244" customFormat="false" ht="23.85" hidden="false" customHeight="false" outlineLevel="0" collapsed="false">
      <c r="A244" s="23" t="s">
        <v>377</v>
      </c>
      <c r="B244" s="24" t="s">
        <v>127</v>
      </c>
      <c r="C244" s="25" t="s">
        <v>14</v>
      </c>
      <c r="D244" s="26" t="n">
        <v>20</v>
      </c>
      <c r="E244" s="27"/>
      <c r="F244" s="27"/>
      <c r="G244" s="28"/>
    </row>
    <row r="245" customFormat="false" ht="46.25" hidden="false" customHeight="false" outlineLevel="0" collapsed="false">
      <c r="A245" s="23" t="s">
        <v>378</v>
      </c>
      <c r="B245" s="24" t="s">
        <v>129</v>
      </c>
      <c r="C245" s="25" t="s">
        <v>14</v>
      </c>
      <c r="D245" s="26" t="n">
        <v>8</v>
      </c>
      <c r="E245" s="27"/>
      <c r="F245" s="27"/>
      <c r="G245" s="28"/>
    </row>
    <row r="246" customFormat="false" ht="57.45" hidden="false" customHeight="false" outlineLevel="0" collapsed="false">
      <c r="A246" s="23" t="s">
        <v>379</v>
      </c>
      <c r="B246" s="24" t="s">
        <v>135</v>
      </c>
      <c r="C246" s="25" t="s">
        <v>91</v>
      </c>
      <c r="D246" s="26" t="n">
        <v>79.8</v>
      </c>
      <c r="E246" s="27"/>
      <c r="F246" s="27"/>
      <c r="G246" s="28"/>
    </row>
    <row r="247" customFormat="false" ht="57.45" hidden="false" customHeight="false" outlineLevel="0" collapsed="false">
      <c r="A247" s="23" t="s">
        <v>380</v>
      </c>
      <c r="B247" s="24" t="s">
        <v>137</v>
      </c>
      <c r="C247" s="25" t="s">
        <v>91</v>
      </c>
      <c r="D247" s="26" t="n">
        <v>26.2</v>
      </c>
      <c r="E247" s="27"/>
      <c r="F247" s="27"/>
      <c r="G247" s="28"/>
    </row>
    <row r="248" customFormat="false" ht="57.45" hidden="false" customHeight="false" outlineLevel="0" collapsed="false">
      <c r="A248" s="23" t="s">
        <v>381</v>
      </c>
      <c r="B248" s="24" t="s">
        <v>139</v>
      </c>
      <c r="C248" s="25" t="s">
        <v>91</v>
      </c>
      <c r="D248" s="26" t="n">
        <v>8.7</v>
      </c>
      <c r="E248" s="27"/>
      <c r="F248" s="27"/>
      <c r="G248" s="28"/>
    </row>
    <row r="249" customFormat="false" ht="34.8" hidden="false" customHeight="false" outlineLevel="0" collapsed="false">
      <c r="A249" s="23" t="s">
        <v>382</v>
      </c>
      <c r="B249" s="24" t="s">
        <v>141</v>
      </c>
      <c r="C249" s="25" t="s">
        <v>91</v>
      </c>
      <c r="D249" s="26" t="n">
        <v>1.7</v>
      </c>
      <c r="E249" s="27"/>
      <c r="F249" s="27"/>
      <c r="G249" s="28"/>
    </row>
    <row r="250" customFormat="false" ht="24.85" hidden="false" customHeight="false" outlineLevel="0" collapsed="false">
      <c r="A250" s="23" t="s">
        <v>383</v>
      </c>
      <c r="B250" s="24" t="s">
        <v>149</v>
      </c>
      <c r="C250" s="25" t="s">
        <v>22</v>
      </c>
      <c r="D250" s="26" t="n">
        <v>6.36</v>
      </c>
      <c r="E250" s="27"/>
      <c r="F250" s="27"/>
      <c r="G250" s="28"/>
    </row>
    <row r="251" customFormat="false" ht="24" hidden="false" customHeight="true" outlineLevel="0" collapsed="false">
      <c r="A251" s="23" t="s">
        <v>384</v>
      </c>
      <c r="B251" s="24" t="s">
        <v>151</v>
      </c>
      <c r="C251" s="25" t="s">
        <v>91</v>
      </c>
      <c r="D251" s="26" t="n">
        <f aca="false">D231+D228</f>
        <v>49.5</v>
      </c>
      <c r="E251" s="27"/>
      <c r="F251" s="27"/>
      <c r="G251" s="28"/>
    </row>
    <row r="252" customFormat="false" ht="24" hidden="false" customHeight="true" outlineLevel="0" collapsed="false">
      <c r="A252" s="23" t="s">
        <v>385</v>
      </c>
      <c r="B252" s="24" t="s">
        <v>153</v>
      </c>
      <c r="C252" s="25" t="s">
        <v>91</v>
      </c>
      <c r="D252" s="26" t="n">
        <f aca="false">D248+D247+D246+D230+D229</f>
        <v>199.7</v>
      </c>
      <c r="E252" s="27"/>
      <c r="F252" s="27"/>
      <c r="G252" s="28"/>
    </row>
    <row r="253" s="30" customFormat="true" ht="13.8" hidden="false" customHeight="false" outlineLevel="0" collapsed="false">
      <c r="A253" s="23" t="s">
        <v>386</v>
      </c>
      <c r="B253" s="24" t="s">
        <v>155</v>
      </c>
      <c r="C253" s="25" t="s">
        <v>14</v>
      </c>
      <c r="D253" s="26" t="n">
        <v>4</v>
      </c>
      <c r="E253" s="27"/>
      <c r="F253" s="27"/>
      <c r="G253" s="28"/>
      <c r="ALU253" s="0"/>
      <c r="ALV253" s="0"/>
      <c r="ALW253" s="0"/>
      <c r="ALX253" s="0"/>
      <c r="ALY253" s="0"/>
      <c r="ALZ253" s="0"/>
      <c r="AMA253" s="0"/>
      <c r="AMB253" s="0"/>
      <c r="AMC253" s="0"/>
      <c r="AMD253" s="0"/>
      <c r="AME253" s="0"/>
      <c r="AMF253" s="0"/>
      <c r="AMG253" s="0"/>
      <c r="AMH253" s="0"/>
      <c r="AMI253" s="0"/>
      <c r="AMJ253" s="0"/>
    </row>
    <row r="254" customFormat="false" ht="36" hidden="false" customHeight="true" outlineLevel="0" collapsed="false">
      <c r="A254" s="23" t="s">
        <v>387</v>
      </c>
      <c r="B254" s="24" t="s">
        <v>157</v>
      </c>
      <c r="C254" s="25" t="s">
        <v>14</v>
      </c>
      <c r="D254" s="26" t="n">
        <v>9</v>
      </c>
      <c r="E254" s="27"/>
      <c r="F254" s="27"/>
      <c r="G254" s="28"/>
    </row>
    <row r="255" customFormat="false" ht="24" hidden="false" customHeight="true" outlineLevel="0" collapsed="false">
      <c r="A255" s="23" t="s">
        <v>388</v>
      </c>
      <c r="B255" s="24" t="s">
        <v>159</v>
      </c>
      <c r="C255" s="25" t="s">
        <v>14</v>
      </c>
      <c r="D255" s="26" t="n">
        <v>17</v>
      </c>
      <c r="E255" s="27"/>
      <c r="F255" s="27"/>
      <c r="G255" s="28"/>
    </row>
    <row r="256" customFormat="false" ht="24" hidden="false" customHeight="true" outlineLevel="0" collapsed="false">
      <c r="A256" s="23" t="s">
        <v>389</v>
      </c>
      <c r="B256" s="24" t="s">
        <v>161</v>
      </c>
      <c r="C256" s="25" t="s">
        <v>22</v>
      </c>
      <c r="D256" s="26" t="n">
        <f aca="false">12.72*0.8</f>
        <v>10.176</v>
      </c>
      <c r="E256" s="27"/>
      <c r="F256" s="27"/>
      <c r="G256" s="28"/>
    </row>
    <row r="257" customFormat="false" ht="24" hidden="false" customHeight="true" outlineLevel="0" collapsed="false">
      <c r="A257" s="23" t="s">
        <v>390</v>
      </c>
      <c r="B257" s="24" t="s">
        <v>163</v>
      </c>
      <c r="C257" s="25" t="s">
        <v>14</v>
      </c>
      <c r="D257" s="26" t="n">
        <v>9</v>
      </c>
      <c r="E257" s="27"/>
      <c r="F257" s="27"/>
      <c r="G257" s="28"/>
    </row>
    <row r="258" customFormat="false" ht="13.8" hidden="false" customHeight="false" outlineLevel="0" collapsed="false">
      <c r="A258" s="16" t="s">
        <v>391</v>
      </c>
      <c r="B258" s="17" t="s">
        <v>165</v>
      </c>
      <c r="C258" s="17"/>
      <c r="D258" s="18"/>
      <c r="E258" s="19"/>
      <c r="F258" s="20"/>
      <c r="G258" s="21"/>
    </row>
    <row r="259" customFormat="false" ht="24.85" hidden="false" customHeight="false" outlineLevel="0" collapsed="false">
      <c r="A259" s="23" t="s">
        <v>392</v>
      </c>
      <c r="B259" s="24" t="s">
        <v>167</v>
      </c>
      <c r="C259" s="25" t="s">
        <v>22</v>
      </c>
      <c r="D259" s="26" t="n">
        <v>639.1</v>
      </c>
      <c r="E259" s="27"/>
      <c r="F259" s="27"/>
      <c r="G259" s="28"/>
    </row>
    <row r="260" customFormat="false" ht="24" hidden="false" customHeight="true" outlineLevel="0" collapsed="false">
      <c r="A260" s="23" t="s">
        <v>393</v>
      </c>
      <c r="B260" s="24" t="s">
        <v>169</v>
      </c>
      <c r="C260" s="25" t="s">
        <v>22</v>
      </c>
      <c r="D260" s="26" t="n">
        <v>29</v>
      </c>
      <c r="E260" s="27"/>
      <c r="F260" s="27"/>
      <c r="G260" s="28"/>
    </row>
    <row r="261" customFormat="false" ht="24" hidden="false" customHeight="true" outlineLevel="0" collapsed="false">
      <c r="A261" s="23" t="s">
        <v>394</v>
      </c>
      <c r="B261" s="24" t="s">
        <v>171</v>
      </c>
      <c r="C261" s="25" t="s">
        <v>22</v>
      </c>
      <c r="D261" s="26" t="n">
        <v>137.13</v>
      </c>
      <c r="E261" s="27"/>
      <c r="F261" s="27"/>
      <c r="G261" s="28"/>
    </row>
    <row r="262" customFormat="false" ht="60" hidden="false" customHeight="true" outlineLevel="0" collapsed="false">
      <c r="A262" s="23" t="s">
        <v>395</v>
      </c>
      <c r="B262" s="24" t="s">
        <v>173</v>
      </c>
      <c r="C262" s="25" t="s">
        <v>22</v>
      </c>
      <c r="D262" s="26" t="n">
        <v>501.98</v>
      </c>
      <c r="E262" s="27"/>
      <c r="F262" s="27"/>
      <c r="G262" s="28"/>
    </row>
    <row r="263" customFormat="false" ht="46.25" hidden="false" customHeight="false" outlineLevel="0" collapsed="false">
      <c r="A263" s="23" t="s">
        <v>396</v>
      </c>
      <c r="B263" s="24" t="s">
        <v>175</v>
      </c>
      <c r="C263" s="25" t="s">
        <v>22</v>
      </c>
      <c r="D263" s="26" t="n">
        <v>137.13</v>
      </c>
      <c r="E263" s="27"/>
      <c r="F263" s="27"/>
      <c r="G263" s="28"/>
    </row>
    <row r="264" customFormat="false" ht="13.8" hidden="false" customHeight="false" outlineLevel="0" collapsed="false">
      <c r="A264" s="16" t="s">
        <v>397</v>
      </c>
      <c r="B264" s="17" t="s">
        <v>177</v>
      </c>
      <c r="C264" s="17"/>
      <c r="D264" s="18"/>
      <c r="E264" s="19"/>
      <c r="F264" s="20"/>
      <c r="G264" s="21"/>
    </row>
    <row r="265" customFormat="false" ht="23.85" hidden="false" customHeight="false" outlineLevel="0" collapsed="false">
      <c r="A265" s="23" t="s">
        <v>398</v>
      </c>
      <c r="B265" s="24" t="s">
        <v>179</v>
      </c>
      <c r="C265" s="25" t="s">
        <v>22</v>
      </c>
      <c r="D265" s="26" t="n">
        <v>137.13</v>
      </c>
      <c r="E265" s="27"/>
      <c r="F265" s="27"/>
      <c r="G265" s="28"/>
    </row>
    <row r="266" customFormat="false" ht="23.85" hidden="false" customHeight="false" outlineLevel="0" collapsed="false">
      <c r="A266" s="23" t="s">
        <v>399</v>
      </c>
      <c r="B266" s="24" t="s">
        <v>181</v>
      </c>
      <c r="C266" s="25" t="s">
        <v>22</v>
      </c>
      <c r="D266" s="26" t="n">
        <v>137.13</v>
      </c>
      <c r="E266" s="27"/>
      <c r="F266" s="27"/>
      <c r="G266" s="28"/>
    </row>
    <row r="267" customFormat="false" ht="23.85" hidden="false" customHeight="false" outlineLevel="0" collapsed="false">
      <c r="A267" s="23" t="s">
        <v>400</v>
      </c>
      <c r="B267" s="24" t="s">
        <v>183</v>
      </c>
      <c r="C267" s="25" t="s">
        <v>22</v>
      </c>
      <c r="D267" s="26" t="n">
        <v>6.75</v>
      </c>
      <c r="E267" s="27"/>
      <c r="F267" s="27"/>
      <c r="G267" s="28"/>
    </row>
    <row r="268" customFormat="false" ht="23.85" hidden="false" customHeight="false" outlineLevel="0" collapsed="false">
      <c r="A268" s="23" t="s">
        <v>401</v>
      </c>
      <c r="B268" s="24" t="s">
        <v>185</v>
      </c>
      <c r="C268" s="25" t="s">
        <v>22</v>
      </c>
      <c r="D268" s="26" t="n">
        <v>6.75</v>
      </c>
      <c r="E268" s="27"/>
      <c r="F268" s="27"/>
      <c r="G268" s="28"/>
    </row>
    <row r="269" customFormat="false" ht="13.8" hidden="false" customHeight="false" outlineLevel="0" collapsed="false">
      <c r="A269" s="16" t="s">
        <v>402</v>
      </c>
      <c r="B269" s="17" t="s">
        <v>187</v>
      </c>
      <c r="C269" s="17"/>
      <c r="D269" s="18"/>
      <c r="E269" s="19"/>
      <c r="F269" s="20"/>
      <c r="G269" s="21"/>
    </row>
    <row r="270" customFormat="false" ht="35.05" hidden="false" customHeight="false" outlineLevel="0" collapsed="false">
      <c r="A270" s="23" t="s">
        <v>403</v>
      </c>
      <c r="B270" s="24" t="s">
        <v>189</v>
      </c>
      <c r="C270" s="25" t="s">
        <v>14</v>
      </c>
      <c r="D270" s="26" t="n">
        <v>51</v>
      </c>
      <c r="E270" s="27"/>
      <c r="F270" s="27"/>
      <c r="G270" s="28"/>
    </row>
    <row r="271" customFormat="false" ht="24.85" hidden="false" customHeight="false" outlineLevel="0" collapsed="false">
      <c r="A271" s="23" t="s">
        <v>404</v>
      </c>
      <c r="B271" s="24" t="s">
        <v>191</v>
      </c>
      <c r="C271" s="25" t="s">
        <v>14</v>
      </c>
      <c r="D271" s="26" t="n">
        <v>32</v>
      </c>
      <c r="E271" s="27"/>
      <c r="F271" s="27"/>
      <c r="G271" s="28"/>
    </row>
    <row r="272" customFormat="false" ht="35.05" hidden="false" customHeight="false" outlineLevel="0" collapsed="false">
      <c r="A272" s="23" t="s">
        <v>405</v>
      </c>
      <c r="B272" s="24" t="s">
        <v>197</v>
      </c>
      <c r="C272" s="25" t="s">
        <v>91</v>
      </c>
      <c r="D272" s="26" t="n">
        <v>221.4</v>
      </c>
      <c r="E272" s="27"/>
      <c r="F272" s="27"/>
      <c r="G272" s="28"/>
    </row>
    <row r="273" customFormat="false" ht="35.05" hidden="false" customHeight="false" outlineLevel="0" collapsed="false">
      <c r="A273" s="23" t="s">
        <v>406</v>
      </c>
      <c r="B273" s="24" t="s">
        <v>407</v>
      </c>
      <c r="C273" s="25" t="s">
        <v>91</v>
      </c>
      <c r="D273" s="26" t="n">
        <v>133.5</v>
      </c>
      <c r="E273" s="27"/>
      <c r="F273" s="27"/>
      <c r="G273" s="28"/>
    </row>
    <row r="274" customFormat="false" ht="35.05" hidden="false" customHeight="false" outlineLevel="0" collapsed="false">
      <c r="A274" s="23" t="s">
        <v>408</v>
      </c>
      <c r="B274" s="24" t="s">
        <v>193</v>
      </c>
      <c r="C274" s="25" t="s">
        <v>91</v>
      </c>
      <c r="D274" s="26" t="n">
        <v>139</v>
      </c>
      <c r="E274" s="27"/>
      <c r="F274" s="27"/>
      <c r="G274" s="28"/>
    </row>
    <row r="275" customFormat="false" ht="35.05" hidden="false" customHeight="false" outlineLevel="0" collapsed="false">
      <c r="A275" s="23" t="s">
        <v>409</v>
      </c>
      <c r="B275" s="24" t="s">
        <v>195</v>
      </c>
      <c r="C275" s="25" t="s">
        <v>91</v>
      </c>
      <c r="D275" s="26" t="n">
        <v>290</v>
      </c>
      <c r="E275" s="27"/>
      <c r="F275" s="27"/>
      <c r="G275" s="28"/>
    </row>
    <row r="276" customFormat="false" ht="35.05" hidden="false" customHeight="false" outlineLevel="0" collapsed="false">
      <c r="A276" s="23" t="s">
        <v>410</v>
      </c>
      <c r="B276" s="24" t="s">
        <v>203</v>
      </c>
      <c r="C276" s="25" t="s">
        <v>91</v>
      </c>
      <c r="D276" s="26" t="n">
        <v>965.6</v>
      </c>
      <c r="E276" s="27"/>
      <c r="F276" s="27"/>
      <c r="G276" s="28"/>
    </row>
    <row r="277" customFormat="false" ht="35.05" hidden="false" customHeight="false" outlineLevel="0" collapsed="false">
      <c r="A277" s="23" t="s">
        <v>411</v>
      </c>
      <c r="B277" s="24" t="s">
        <v>207</v>
      </c>
      <c r="C277" s="25" t="s">
        <v>91</v>
      </c>
      <c r="D277" s="26" t="n">
        <v>287.5</v>
      </c>
      <c r="E277" s="27"/>
      <c r="F277" s="27"/>
      <c r="G277" s="28"/>
    </row>
    <row r="278" customFormat="false" ht="35.05" hidden="false" customHeight="false" outlineLevel="0" collapsed="false">
      <c r="A278" s="23" t="s">
        <v>412</v>
      </c>
      <c r="B278" s="24" t="s">
        <v>211</v>
      </c>
      <c r="C278" s="25" t="s">
        <v>14</v>
      </c>
      <c r="D278" s="26" t="n">
        <v>13</v>
      </c>
      <c r="E278" s="27"/>
      <c r="F278" s="27"/>
      <c r="G278" s="28"/>
    </row>
    <row r="279" customFormat="false" ht="23.85" hidden="false" customHeight="false" outlineLevel="0" collapsed="false">
      <c r="A279" s="23" t="s">
        <v>413</v>
      </c>
      <c r="B279" s="24" t="s">
        <v>213</v>
      </c>
      <c r="C279" s="25" t="s">
        <v>14</v>
      </c>
      <c r="D279" s="26" t="n">
        <v>25</v>
      </c>
      <c r="E279" s="27"/>
      <c r="F279" s="27"/>
      <c r="G279" s="28"/>
    </row>
    <row r="280" customFormat="false" ht="23.85" hidden="false" customHeight="false" outlineLevel="0" collapsed="false">
      <c r="A280" s="23" t="s">
        <v>414</v>
      </c>
      <c r="B280" s="24" t="s">
        <v>217</v>
      </c>
      <c r="C280" s="25" t="s">
        <v>14</v>
      </c>
      <c r="D280" s="26" t="n">
        <v>1</v>
      </c>
      <c r="E280" s="27"/>
      <c r="F280" s="27"/>
      <c r="G280" s="28"/>
    </row>
    <row r="281" customFormat="false" ht="23.85" hidden="false" customHeight="false" outlineLevel="0" collapsed="false">
      <c r="A281" s="23" t="s">
        <v>415</v>
      </c>
      <c r="B281" s="24" t="s">
        <v>219</v>
      </c>
      <c r="C281" s="25" t="s">
        <v>14</v>
      </c>
      <c r="D281" s="26" t="n">
        <v>2</v>
      </c>
      <c r="E281" s="27"/>
      <c r="F281" s="27"/>
      <c r="G281" s="28"/>
    </row>
    <row r="282" customFormat="false" ht="23.85" hidden="false" customHeight="false" outlineLevel="0" collapsed="false">
      <c r="A282" s="23" t="s">
        <v>416</v>
      </c>
      <c r="B282" s="24" t="s">
        <v>221</v>
      </c>
      <c r="C282" s="25" t="s">
        <v>14</v>
      </c>
      <c r="D282" s="26" t="n">
        <v>15</v>
      </c>
      <c r="E282" s="27"/>
      <c r="F282" s="27"/>
      <c r="G282" s="28"/>
    </row>
    <row r="283" customFormat="false" ht="23.85" hidden="false" customHeight="false" outlineLevel="0" collapsed="false">
      <c r="A283" s="23" t="s">
        <v>417</v>
      </c>
      <c r="B283" s="24" t="s">
        <v>223</v>
      </c>
      <c r="C283" s="25" t="s">
        <v>14</v>
      </c>
      <c r="D283" s="26" t="n">
        <v>7</v>
      </c>
      <c r="E283" s="27"/>
      <c r="F283" s="27"/>
      <c r="G283" s="28"/>
    </row>
    <row r="284" customFormat="false" ht="23.85" hidden="false" customHeight="false" outlineLevel="0" collapsed="false">
      <c r="A284" s="23" t="s">
        <v>418</v>
      </c>
      <c r="B284" s="24" t="s">
        <v>227</v>
      </c>
      <c r="C284" s="25" t="s">
        <v>14</v>
      </c>
      <c r="D284" s="26" t="n">
        <v>6</v>
      </c>
      <c r="E284" s="27"/>
      <c r="F284" s="27"/>
      <c r="G284" s="28"/>
    </row>
    <row r="285" customFormat="false" ht="35.05" hidden="false" customHeight="false" outlineLevel="0" collapsed="false">
      <c r="A285" s="23" t="s">
        <v>419</v>
      </c>
      <c r="B285" s="24" t="s">
        <v>229</v>
      </c>
      <c r="C285" s="25" t="s">
        <v>91</v>
      </c>
      <c r="D285" s="26" t="n">
        <v>550.4</v>
      </c>
      <c r="E285" s="27"/>
      <c r="F285" s="27"/>
      <c r="G285" s="28"/>
    </row>
    <row r="286" customFormat="false" ht="57.45" hidden="false" customHeight="false" outlineLevel="0" collapsed="false">
      <c r="A286" s="23" t="s">
        <v>420</v>
      </c>
      <c r="B286" s="24" t="s">
        <v>237</v>
      </c>
      <c r="C286" s="25" t="s">
        <v>14</v>
      </c>
      <c r="D286" s="26" t="n">
        <v>32</v>
      </c>
      <c r="E286" s="27"/>
      <c r="F286" s="27"/>
      <c r="G286" s="28"/>
    </row>
    <row r="287" customFormat="false" ht="46.25" hidden="false" customHeight="false" outlineLevel="0" collapsed="false">
      <c r="A287" s="23" t="s">
        <v>421</v>
      </c>
      <c r="B287" s="24" t="s">
        <v>239</v>
      </c>
      <c r="C287" s="25" t="s">
        <v>14</v>
      </c>
      <c r="D287" s="26" t="n">
        <v>6</v>
      </c>
      <c r="E287" s="27"/>
      <c r="F287" s="27"/>
      <c r="G287" s="28"/>
    </row>
    <row r="288" customFormat="false" ht="13.8" hidden="false" customHeight="false" outlineLevel="0" collapsed="false">
      <c r="A288" s="16" t="s">
        <v>422</v>
      </c>
      <c r="B288" s="17" t="s">
        <v>243</v>
      </c>
      <c r="C288" s="17"/>
      <c r="D288" s="18"/>
      <c r="E288" s="19"/>
      <c r="F288" s="20"/>
      <c r="G288" s="21"/>
    </row>
    <row r="289" customFormat="false" ht="57.45" hidden="false" customHeight="false" outlineLevel="0" collapsed="false">
      <c r="A289" s="23" t="s">
        <v>423</v>
      </c>
      <c r="B289" s="24" t="s">
        <v>245</v>
      </c>
      <c r="C289" s="25" t="s">
        <v>14</v>
      </c>
      <c r="D289" s="26" t="n">
        <v>5</v>
      </c>
      <c r="E289" s="27"/>
      <c r="F289" s="27"/>
      <c r="G289" s="28"/>
    </row>
    <row r="290" customFormat="false" ht="57.45" hidden="false" customHeight="false" outlineLevel="0" collapsed="false">
      <c r="A290" s="23" t="s">
        <v>424</v>
      </c>
      <c r="B290" s="24" t="s">
        <v>247</v>
      </c>
      <c r="C290" s="25" t="s">
        <v>14</v>
      </c>
      <c r="D290" s="26" t="n">
        <v>4</v>
      </c>
      <c r="E290" s="27"/>
      <c r="F290" s="27"/>
      <c r="G290" s="28"/>
    </row>
    <row r="291" customFormat="false" ht="24.85" hidden="false" customHeight="false" outlineLevel="0" collapsed="false">
      <c r="A291" s="23" t="s">
        <v>425</v>
      </c>
      <c r="B291" s="24" t="s">
        <v>249</v>
      </c>
      <c r="C291" s="25" t="s">
        <v>14</v>
      </c>
      <c r="D291" s="26" t="n">
        <v>7</v>
      </c>
      <c r="E291" s="27"/>
      <c r="F291" s="27"/>
      <c r="G291" s="28"/>
    </row>
    <row r="292" customFormat="false" ht="36" hidden="false" customHeight="true" outlineLevel="0" collapsed="false">
      <c r="A292" s="23" t="s">
        <v>426</v>
      </c>
      <c r="B292" s="24" t="s">
        <v>251</v>
      </c>
      <c r="C292" s="25" t="s">
        <v>22</v>
      </c>
      <c r="D292" s="26" t="n">
        <v>18.98</v>
      </c>
      <c r="E292" s="27"/>
      <c r="F292" s="27"/>
      <c r="G292" s="28"/>
    </row>
    <row r="293" customFormat="false" ht="24.85" hidden="false" customHeight="false" outlineLevel="0" collapsed="false">
      <c r="A293" s="23" t="s">
        <v>427</v>
      </c>
      <c r="B293" s="24" t="s">
        <v>253</v>
      </c>
      <c r="C293" s="25" t="s">
        <v>22</v>
      </c>
      <c r="D293" s="26" t="n">
        <v>68.94</v>
      </c>
      <c r="E293" s="27"/>
      <c r="F293" s="27"/>
      <c r="G293" s="28"/>
    </row>
    <row r="294" customFormat="false" ht="13.8" hidden="false" customHeight="false" outlineLevel="0" collapsed="false">
      <c r="A294" s="16" t="n">
        <v>7</v>
      </c>
      <c r="B294" s="17" t="s">
        <v>428</v>
      </c>
      <c r="C294" s="17"/>
      <c r="D294" s="18"/>
      <c r="E294" s="19"/>
      <c r="F294" s="20"/>
      <c r="G294" s="21"/>
    </row>
    <row r="295" customFormat="false" ht="13.8" hidden="false" customHeight="false" outlineLevel="0" collapsed="false">
      <c r="A295" s="16" t="s">
        <v>429</v>
      </c>
      <c r="B295" s="17" t="s">
        <v>50</v>
      </c>
      <c r="C295" s="17"/>
      <c r="D295" s="18"/>
      <c r="E295" s="19"/>
      <c r="F295" s="20"/>
      <c r="G295" s="21"/>
    </row>
    <row r="296" customFormat="false" ht="23.85" hidden="false" customHeight="false" outlineLevel="0" collapsed="false">
      <c r="A296" s="23" t="s">
        <v>430</v>
      </c>
      <c r="B296" s="24" t="s">
        <v>52</v>
      </c>
      <c r="C296" s="25" t="s">
        <v>22</v>
      </c>
      <c r="D296" s="26" t="n">
        <v>261.26</v>
      </c>
      <c r="E296" s="27"/>
      <c r="F296" s="27"/>
      <c r="G296" s="28"/>
    </row>
    <row r="297" customFormat="false" ht="23.85" hidden="false" customHeight="false" outlineLevel="0" collapsed="false">
      <c r="A297" s="23" t="s">
        <v>431</v>
      </c>
      <c r="B297" s="24" t="s">
        <v>54</v>
      </c>
      <c r="C297" s="25" t="s">
        <v>14</v>
      </c>
      <c r="D297" s="26" t="n">
        <v>12</v>
      </c>
      <c r="E297" s="27"/>
      <c r="F297" s="27"/>
      <c r="G297" s="28"/>
    </row>
    <row r="298" customFormat="false" ht="13.8" hidden="false" customHeight="false" outlineLevel="0" collapsed="false">
      <c r="A298" s="23" t="s">
        <v>432</v>
      </c>
      <c r="B298" s="24" t="s">
        <v>56</v>
      </c>
      <c r="C298" s="25" t="s">
        <v>14</v>
      </c>
      <c r="D298" s="26" t="n">
        <v>24</v>
      </c>
      <c r="E298" s="27"/>
      <c r="F298" s="27"/>
      <c r="G298" s="28"/>
    </row>
    <row r="299" customFormat="false" ht="13.8" hidden="false" customHeight="false" outlineLevel="0" collapsed="false">
      <c r="A299" s="23" t="s">
        <v>433</v>
      </c>
      <c r="B299" s="24" t="s">
        <v>58</v>
      </c>
      <c r="C299" s="25" t="s">
        <v>14</v>
      </c>
      <c r="D299" s="26" t="n">
        <v>12</v>
      </c>
      <c r="E299" s="27"/>
      <c r="F299" s="27"/>
      <c r="G299" s="28"/>
    </row>
    <row r="300" customFormat="false" ht="13.8" hidden="false" customHeight="false" outlineLevel="0" collapsed="false">
      <c r="A300" s="23" t="s">
        <v>434</v>
      </c>
      <c r="B300" s="24" t="s">
        <v>60</v>
      </c>
      <c r="C300" s="25" t="s">
        <v>22</v>
      </c>
      <c r="D300" s="26" t="n">
        <v>33.52</v>
      </c>
      <c r="E300" s="27"/>
      <c r="F300" s="27"/>
      <c r="G300" s="28"/>
    </row>
    <row r="301" customFormat="false" ht="24" hidden="false" customHeight="true" outlineLevel="0" collapsed="false">
      <c r="A301" s="23" t="s">
        <v>435</v>
      </c>
      <c r="B301" s="24" t="s">
        <v>62</v>
      </c>
      <c r="C301" s="25" t="s">
        <v>22</v>
      </c>
      <c r="D301" s="26" t="n">
        <v>56.6</v>
      </c>
      <c r="E301" s="27"/>
      <c r="F301" s="27"/>
      <c r="G301" s="28"/>
    </row>
    <row r="302" customFormat="false" ht="13.8" hidden="false" customHeight="false" outlineLevel="0" collapsed="false">
      <c r="A302" s="16" t="s">
        <v>436</v>
      </c>
      <c r="B302" s="17" t="s">
        <v>64</v>
      </c>
      <c r="C302" s="17"/>
      <c r="D302" s="18"/>
      <c r="E302" s="19"/>
      <c r="F302" s="20"/>
      <c r="G302" s="21"/>
    </row>
    <row r="303" customFormat="false" ht="46.25" hidden="false" customHeight="false" outlineLevel="0" collapsed="false">
      <c r="A303" s="23" t="s">
        <v>437</v>
      </c>
      <c r="B303" s="24" t="s">
        <v>82</v>
      </c>
      <c r="C303" s="25" t="s">
        <v>14</v>
      </c>
      <c r="D303" s="26" t="n">
        <v>7</v>
      </c>
      <c r="E303" s="27"/>
      <c r="F303" s="27"/>
      <c r="G303" s="28"/>
    </row>
    <row r="304" customFormat="false" ht="24" hidden="false" customHeight="true" outlineLevel="0" collapsed="false">
      <c r="A304" s="23" t="s">
        <v>438</v>
      </c>
      <c r="B304" s="24" t="s">
        <v>68</v>
      </c>
      <c r="C304" s="25" t="s">
        <v>14</v>
      </c>
      <c r="D304" s="26" t="n">
        <v>7</v>
      </c>
      <c r="E304" s="27"/>
      <c r="F304" s="27"/>
      <c r="G304" s="28"/>
    </row>
    <row r="305" customFormat="false" ht="23.85" hidden="false" customHeight="false" outlineLevel="0" collapsed="false">
      <c r="A305" s="23" t="s">
        <v>439</v>
      </c>
      <c r="B305" s="24" t="s">
        <v>86</v>
      </c>
      <c r="C305" s="25" t="s">
        <v>14</v>
      </c>
      <c r="D305" s="26" t="n">
        <v>16</v>
      </c>
      <c r="E305" s="27"/>
      <c r="F305" s="27"/>
      <c r="G305" s="28"/>
    </row>
    <row r="306" customFormat="false" ht="23.85" hidden="false" customHeight="false" outlineLevel="0" collapsed="false">
      <c r="A306" s="23" t="s">
        <v>440</v>
      </c>
      <c r="B306" s="24" t="s">
        <v>72</v>
      </c>
      <c r="C306" s="25" t="s">
        <v>14</v>
      </c>
      <c r="D306" s="26" t="n">
        <v>12</v>
      </c>
      <c r="E306" s="27"/>
      <c r="F306" s="27"/>
      <c r="G306" s="28"/>
    </row>
    <row r="307" customFormat="false" ht="13.8" hidden="false" customHeight="false" outlineLevel="0" collapsed="false">
      <c r="A307" s="23" t="s">
        <v>441</v>
      </c>
      <c r="B307" s="24" t="s">
        <v>88</v>
      </c>
      <c r="C307" s="25" t="s">
        <v>14</v>
      </c>
      <c r="D307" s="26" t="n">
        <v>16</v>
      </c>
      <c r="E307" s="27"/>
      <c r="F307" s="27"/>
      <c r="G307" s="28"/>
    </row>
    <row r="308" customFormat="false" ht="57.45" hidden="false" customHeight="false" outlineLevel="0" collapsed="false">
      <c r="A308" s="23" t="s">
        <v>442</v>
      </c>
      <c r="B308" s="24" t="s">
        <v>93</v>
      </c>
      <c r="C308" s="25" t="s">
        <v>91</v>
      </c>
      <c r="D308" s="26" t="n">
        <v>20.2</v>
      </c>
      <c r="E308" s="27"/>
      <c r="F308" s="27"/>
      <c r="G308" s="28"/>
    </row>
    <row r="309" customFormat="false" ht="57.45" hidden="false" customHeight="false" outlineLevel="0" collapsed="false">
      <c r="A309" s="23" t="s">
        <v>443</v>
      </c>
      <c r="B309" s="24" t="s">
        <v>90</v>
      </c>
      <c r="C309" s="25" t="s">
        <v>91</v>
      </c>
      <c r="D309" s="26" t="n">
        <v>5.9</v>
      </c>
      <c r="E309" s="27"/>
      <c r="F309" s="27"/>
      <c r="G309" s="28"/>
    </row>
    <row r="310" customFormat="false" ht="57.45" hidden="false" customHeight="false" outlineLevel="0" collapsed="false">
      <c r="A310" s="23" t="s">
        <v>444</v>
      </c>
      <c r="B310" s="24" t="s">
        <v>95</v>
      </c>
      <c r="C310" s="25" t="s">
        <v>91</v>
      </c>
      <c r="D310" s="26" t="n">
        <f aca="false">9.2+10.8</f>
        <v>20</v>
      </c>
      <c r="E310" s="27"/>
      <c r="F310" s="27"/>
      <c r="G310" s="28"/>
    </row>
    <row r="311" customFormat="false" ht="57.45" hidden="false" customHeight="false" outlineLevel="0" collapsed="false">
      <c r="A311" s="23" t="s">
        <v>445</v>
      </c>
      <c r="B311" s="24" t="s">
        <v>97</v>
      </c>
      <c r="C311" s="25" t="s">
        <v>91</v>
      </c>
      <c r="D311" s="26" t="n">
        <f aca="false">8.4+6.5</f>
        <v>14.9</v>
      </c>
      <c r="E311" s="27"/>
      <c r="F311" s="27"/>
      <c r="G311" s="28"/>
    </row>
    <row r="312" customFormat="false" ht="23.85" hidden="false" customHeight="false" outlineLevel="0" collapsed="false">
      <c r="A312" s="23" t="s">
        <v>446</v>
      </c>
      <c r="B312" s="24" t="s">
        <v>99</v>
      </c>
      <c r="C312" s="25" t="s">
        <v>14</v>
      </c>
      <c r="D312" s="26" t="n">
        <v>1</v>
      </c>
      <c r="E312" s="27"/>
      <c r="F312" s="27"/>
      <c r="G312" s="28"/>
    </row>
    <row r="313" customFormat="false" ht="23.85" hidden="false" customHeight="false" outlineLevel="0" collapsed="false">
      <c r="A313" s="23" t="s">
        <v>447</v>
      </c>
      <c r="B313" s="24" t="s">
        <v>101</v>
      </c>
      <c r="C313" s="25" t="s">
        <v>14</v>
      </c>
      <c r="D313" s="26" t="n">
        <v>4</v>
      </c>
      <c r="E313" s="27"/>
      <c r="F313" s="27"/>
      <c r="G313" s="28"/>
    </row>
    <row r="314" customFormat="false" ht="23.85" hidden="false" customHeight="false" outlineLevel="0" collapsed="false">
      <c r="A314" s="23" t="s">
        <v>448</v>
      </c>
      <c r="B314" s="24" t="s">
        <v>103</v>
      </c>
      <c r="C314" s="25" t="s">
        <v>14</v>
      </c>
      <c r="D314" s="26" t="n">
        <v>12</v>
      </c>
      <c r="E314" s="27"/>
      <c r="F314" s="27"/>
      <c r="G314" s="28"/>
    </row>
    <row r="315" customFormat="false" ht="46.25" hidden="false" customHeight="false" outlineLevel="0" collapsed="false">
      <c r="A315" s="23" t="s">
        <v>449</v>
      </c>
      <c r="B315" s="24" t="s">
        <v>105</v>
      </c>
      <c r="C315" s="25" t="s">
        <v>14</v>
      </c>
      <c r="D315" s="26" t="n">
        <v>7</v>
      </c>
      <c r="E315" s="27"/>
      <c r="F315" s="27"/>
      <c r="G315" s="28"/>
    </row>
    <row r="316" customFormat="false" ht="13.8" hidden="false" customHeight="false" outlineLevel="0" collapsed="false">
      <c r="A316" s="23" t="s">
        <v>450</v>
      </c>
      <c r="B316" s="24" t="s">
        <v>107</v>
      </c>
      <c r="C316" s="25" t="s">
        <v>14</v>
      </c>
      <c r="D316" s="26" t="n">
        <v>2</v>
      </c>
      <c r="E316" s="27"/>
      <c r="F316" s="27"/>
      <c r="G316" s="28"/>
    </row>
    <row r="317" customFormat="false" ht="35.05" hidden="false" customHeight="false" outlineLevel="0" collapsed="false">
      <c r="A317" s="23" t="s">
        <v>451</v>
      </c>
      <c r="B317" s="24" t="s">
        <v>70</v>
      </c>
      <c r="C317" s="25" t="s">
        <v>14</v>
      </c>
      <c r="D317" s="26" t="n">
        <v>1</v>
      </c>
      <c r="E317" s="27"/>
      <c r="F317" s="27"/>
      <c r="G317" s="28"/>
    </row>
    <row r="318" customFormat="false" ht="35.05" hidden="false" customHeight="false" outlineLevel="0" collapsed="false">
      <c r="A318" s="23" t="s">
        <v>452</v>
      </c>
      <c r="B318" s="24" t="s">
        <v>453</v>
      </c>
      <c r="C318" s="25" t="s">
        <v>14</v>
      </c>
      <c r="D318" s="26" t="n">
        <v>2</v>
      </c>
      <c r="E318" s="27"/>
      <c r="F318" s="27"/>
      <c r="G318" s="28"/>
    </row>
    <row r="319" customFormat="false" ht="35.05" hidden="false" customHeight="false" outlineLevel="0" collapsed="false">
      <c r="A319" s="23" t="s">
        <v>454</v>
      </c>
      <c r="B319" s="24" t="s">
        <v>117</v>
      </c>
      <c r="C319" s="25" t="s">
        <v>14</v>
      </c>
      <c r="D319" s="26" t="n">
        <v>5</v>
      </c>
      <c r="E319" s="27"/>
      <c r="F319" s="27"/>
      <c r="G319" s="28"/>
    </row>
    <row r="320" customFormat="false" ht="23.85" hidden="false" customHeight="false" outlineLevel="0" collapsed="false">
      <c r="A320" s="23" t="s">
        <v>455</v>
      </c>
      <c r="B320" s="24" t="s">
        <v>125</v>
      </c>
      <c r="C320" s="25" t="s">
        <v>14</v>
      </c>
      <c r="D320" s="26" t="n">
        <v>7</v>
      </c>
      <c r="E320" s="27"/>
      <c r="F320" s="27"/>
      <c r="G320" s="28"/>
    </row>
    <row r="321" customFormat="false" ht="23.85" hidden="false" customHeight="false" outlineLevel="0" collapsed="false">
      <c r="A321" s="23" t="s">
        <v>456</v>
      </c>
      <c r="B321" s="24" t="s">
        <v>127</v>
      </c>
      <c r="C321" s="25" t="s">
        <v>14</v>
      </c>
      <c r="D321" s="26" t="n">
        <v>12</v>
      </c>
      <c r="E321" s="27"/>
      <c r="F321" s="27"/>
      <c r="G321" s="28"/>
    </row>
    <row r="322" customFormat="false" ht="57.45" hidden="false" customHeight="false" outlineLevel="0" collapsed="false">
      <c r="A322" s="23" t="s">
        <v>457</v>
      </c>
      <c r="B322" s="24" t="s">
        <v>135</v>
      </c>
      <c r="C322" s="25" t="s">
        <v>91</v>
      </c>
      <c r="D322" s="26" t="n">
        <v>20.9</v>
      </c>
      <c r="E322" s="27"/>
      <c r="F322" s="27"/>
      <c r="G322" s="28"/>
    </row>
    <row r="323" customFormat="false" ht="57.45" hidden="false" customHeight="false" outlineLevel="0" collapsed="false">
      <c r="A323" s="23" t="s">
        <v>458</v>
      </c>
      <c r="B323" s="24" t="s">
        <v>137</v>
      </c>
      <c r="C323" s="25" t="s">
        <v>91</v>
      </c>
      <c r="D323" s="26" t="n">
        <v>23.3</v>
      </c>
      <c r="E323" s="27"/>
      <c r="F323" s="27"/>
      <c r="G323" s="28"/>
    </row>
    <row r="324" customFormat="false" ht="57.45" hidden="false" customHeight="false" outlineLevel="0" collapsed="false">
      <c r="A324" s="23" t="s">
        <v>459</v>
      </c>
      <c r="B324" s="24" t="s">
        <v>139</v>
      </c>
      <c r="C324" s="25" t="s">
        <v>91</v>
      </c>
      <c r="D324" s="26" t="n">
        <v>6.4</v>
      </c>
      <c r="E324" s="27"/>
      <c r="F324" s="27"/>
      <c r="G324" s="28"/>
    </row>
    <row r="325" customFormat="false" ht="24.85" hidden="false" customHeight="false" outlineLevel="0" collapsed="false">
      <c r="A325" s="23" t="s">
        <v>460</v>
      </c>
      <c r="B325" s="24" t="s">
        <v>149</v>
      </c>
      <c r="C325" s="25" t="s">
        <v>22</v>
      </c>
      <c r="D325" s="26" t="n">
        <v>4.06</v>
      </c>
      <c r="E325" s="27"/>
      <c r="F325" s="27"/>
      <c r="G325" s="28"/>
    </row>
    <row r="326" customFormat="false" ht="24" hidden="false" customHeight="true" outlineLevel="0" collapsed="false">
      <c r="A326" s="23" t="s">
        <v>461</v>
      </c>
      <c r="B326" s="24" t="s">
        <v>151</v>
      </c>
      <c r="C326" s="25" t="s">
        <v>91</v>
      </c>
      <c r="D326" s="26" t="n">
        <f aca="false">D308+D311</f>
        <v>35.1</v>
      </c>
      <c r="E326" s="27"/>
      <c r="F326" s="27"/>
      <c r="G326" s="28"/>
    </row>
    <row r="327" customFormat="false" ht="24" hidden="false" customHeight="true" outlineLevel="0" collapsed="false">
      <c r="A327" s="23" t="s">
        <v>462</v>
      </c>
      <c r="B327" s="24" t="s">
        <v>153</v>
      </c>
      <c r="C327" s="25" t="s">
        <v>91</v>
      </c>
      <c r="D327" s="26" t="n">
        <f aca="false">D324+D323+D322+D310+D309</f>
        <v>76.5</v>
      </c>
      <c r="E327" s="27"/>
      <c r="F327" s="27"/>
      <c r="G327" s="28"/>
    </row>
    <row r="328" s="30" customFormat="true" ht="13.8" hidden="false" customHeight="false" outlineLevel="0" collapsed="false">
      <c r="A328" s="23" t="s">
        <v>463</v>
      </c>
      <c r="B328" s="24" t="s">
        <v>155</v>
      </c>
      <c r="C328" s="25" t="s">
        <v>14</v>
      </c>
      <c r="D328" s="26" t="n">
        <v>2</v>
      </c>
      <c r="E328" s="27"/>
      <c r="F328" s="27"/>
      <c r="G328" s="28"/>
      <c r="ALU328" s="0"/>
      <c r="ALV328" s="0"/>
      <c r="ALW328" s="0"/>
      <c r="ALX328" s="0"/>
      <c r="ALY328" s="0"/>
      <c r="ALZ328" s="0"/>
      <c r="AMA328" s="0"/>
      <c r="AMB328" s="0"/>
      <c r="AMC328" s="0"/>
      <c r="AMD328" s="0"/>
      <c r="AME328" s="0"/>
      <c r="AMF328" s="0"/>
      <c r="AMG328" s="0"/>
      <c r="AMH328" s="0"/>
      <c r="AMI328" s="0"/>
      <c r="AMJ328" s="0"/>
    </row>
    <row r="329" customFormat="false" ht="36" hidden="false" customHeight="true" outlineLevel="0" collapsed="false">
      <c r="A329" s="23" t="s">
        <v>464</v>
      </c>
      <c r="B329" s="24" t="s">
        <v>157</v>
      </c>
      <c r="C329" s="25" t="s">
        <v>14</v>
      </c>
      <c r="D329" s="26" t="n">
        <v>4</v>
      </c>
      <c r="E329" s="27"/>
      <c r="F329" s="27"/>
      <c r="G329" s="28"/>
    </row>
    <row r="330" customFormat="false" ht="24" hidden="false" customHeight="true" outlineLevel="0" collapsed="false">
      <c r="A330" s="23" t="s">
        <v>465</v>
      </c>
      <c r="B330" s="24" t="s">
        <v>159</v>
      </c>
      <c r="C330" s="25" t="s">
        <v>14</v>
      </c>
      <c r="D330" s="26" t="n">
        <v>7</v>
      </c>
      <c r="E330" s="27"/>
      <c r="F330" s="27"/>
      <c r="G330" s="28"/>
    </row>
    <row r="331" customFormat="false" ht="24" hidden="false" customHeight="true" outlineLevel="0" collapsed="false">
      <c r="A331" s="23" t="s">
        <v>466</v>
      </c>
      <c r="B331" s="24" t="s">
        <v>161</v>
      </c>
      <c r="C331" s="25" t="s">
        <v>22</v>
      </c>
      <c r="D331" s="26" t="n">
        <f aca="false">8.11*0.8</f>
        <v>6.488</v>
      </c>
      <c r="E331" s="27"/>
      <c r="F331" s="27"/>
      <c r="G331" s="28"/>
    </row>
    <row r="332" customFormat="false" ht="24" hidden="false" customHeight="true" outlineLevel="0" collapsed="false">
      <c r="A332" s="23" t="s">
        <v>467</v>
      </c>
      <c r="B332" s="24" t="s">
        <v>163</v>
      </c>
      <c r="C332" s="25" t="s">
        <v>14</v>
      </c>
      <c r="D332" s="26" t="n">
        <v>4</v>
      </c>
      <c r="E332" s="27"/>
      <c r="F332" s="27"/>
      <c r="G332" s="28"/>
    </row>
    <row r="333" customFormat="false" ht="13.8" hidden="false" customHeight="false" outlineLevel="0" collapsed="false">
      <c r="A333" s="16" t="s">
        <v>468</v>
      </c>
      <c r="B333" s="17" t="s">
        <v>165</v>
      </c>
      <c r="C333" s="17"/>
      <c r="D333" s="18"/>
      <c r="E333" s="19"/>
      <c r="F333" s="20"/>
      <c r="G333" s="21"/>
    </row>
    <row r="334" customFormat="false" ht="24.85" hidden="false" customHeight="false" outlineLevel="0" collapsed="false">
      <c r="A334" s="23" t="s">
        <v>469</v>
      </c>
      <c r="B334" s="24" t="s">
        <v>167</v>
      </c>
      <c r="C334" s="25" t="s">
        <v>22</v>
      </c>
      <c r="D334" s="26" t="n">
        <v>261.26</v>
      </c>
      <c r="E334" s="27"/>
      <c r="F334" s="27"/>
      <c r="G334" s="28"/>
    </row>
    <row r="335" customFormat="false" ht="24" hidden="false" customHeight="true" outlineLevel="0" collapsed="false">
      <c r="A335" s="23" t="s">
        <v>470</v>
      </c>
      <c r="B335" s="24" t="s">
        <v>169</v>
      </c>
      <c r="C335" s="25" t="s">
        <v>22</v>
      </c>
      <c r="D335" s="26" t="n">
        <v>5.3</v>
      </c>
      <c r="E335" s="27"/>
      <c r="F335" s="27"/>
      <c r="G335" s="28"/>
    </row>
    <row r="336" customFormat="false" ht="24" hidden="false" customHeight="true" outlineLevel="0" collapsed="false">
      <c r="A336" s="23" t="s">
        <v>471</v>
      </c>
      <c r="B336" s="24" t="s">
        <v>171</v>
      </c>
      <c r="C336" s="25" t="s">
        <v>22</v>
      </c>
      <c r="D336" s="26" t="n">
        <v>56.6</v>
      </c>
      <c r="E336" s="27"/>
      <c r="F336" s="27"/>
      <c r="G336" s="28"/>
    </row>
    <row r="337" customFormat="false" ht="60" hidden="false" customHeight="true" outlineLevel="0" collapsed="false">
      <c r="A337" s="23" t="s">
        <v>472</v>
      </c>
      <c r="B337" s="24" t="s">
        <v>173</v>
      </c>
      <c r="C337" s="25" t="s">
        <v>22</v>
      </c>
      <c r="D337" s="26" t="n">
        <v>204.66</v>
      </c>
      <c r="E337" s="27"/>
      <c r="F337" s="27"/>
      <c r="G337" s="28"/>
    </row>
    <row r="338" customFormat="false" ht="46.25" hidden="false" customHeight="false" outlineLevel="0" collapsed="false">
      <c r="A338" s="23" t="s">
        <v>473</v>
      </c>
      <c r="B338" s="24" t="s">
        <v>175</v>
      </c>
      <c r="C338" s="25" t="s">
        <v>22</v>
      </c>
      <c r="D338" s="26" t="n">
        <v>56.6</v>
      </c>
      <c r="E338" s="27"/>
      <c r="F338" s="27"/>
      <c r="G338" s="28"/>
    </row>
    <row r="339" customFormat="false" ht="13.8" hidden="false" customHeight="false" outlineLevel="0" collapsed="false">
      <c r="A339" s="16" t="s">
        <v>474</v>
      </c>
      <c r="B339" s="17" t="s">
        <v>177</v>
      </c>
      <c r="C339" s="17"/>
      <c r="D339" s="18"/>
      <c r="E339" s="19"/>
      <c r="F339" s="20"/>
      <c r="G339" s="21"/>
    </row>
    <row r="340" customFormat="false" ht="23.85" hidden="false" customHeight="false" outlineLevel="0" collapsed="false">
      <c r="A340" s="23" t="s">
        <v>475</v>
      </c>
      <c r="B340" s="24" t="s">
        <v>179</v>
      </c>
      <c r="C340" s="25" t="s">
        <v>22</v>
      </c>
      <c r="D340" s="26" t="n">
        <v>56.6</v>
      </c>
      <c r="E340" s="27"/>
      <c r="F340" s="27"/>
      <c r="G340" s="28"/>
    </row>
    <row r="341" customFormat="false" ht="23.85" hidden="false" customHeight="false" outlineLevel="0" collapsed="false">
      <c r="A341" s="23" t="s">
        <v>476</v>
      </c>
      <c r="B341" s="24" t="s">
        <v>181</v>
      </c>
      <c r="C341" s="25" t="s">
        <v>22</v>
      </c>
      <c r="D341" s="26" t="n">
        <v>56.6</v>
      </c>
      <c r="E341" s="27"/>
      <c r="F341" s="27"/>
      <c r="G341" s="28"/>
    </row>
    <row r="342" customFormat="false" ht="23.85" hidden="false" customHeight="false" outlineLevel="0" collapsed="false">
      <c r="A342" s="23" t="s">
        <v>477</v>
      </c>
      <c r="B342" s="24" t="s">
        <v>183</v>
      </c>
      <c r="C342" s="25" t="s">
        <v>22</v>
      </c>
      <c r="D342" s="26" t="n">
        <v>3</v>
      </c>
      <c r="E342" s="27"/>
      <c r="F342" s="27"/>
      <c r="G342" s="28"/>
    </row>
    <row r="343" customFormat="false" ht="23.85" hidden="false" customHeight="false" outlineLevel="0" collapsed="false">
      <c r="A343" s="23" t="s">
        <v>478</v>
      </c>
      <c r="B343" s="24" t="s">
        <v>185</v>
      </c>
      <c r="C343" s="25" t="s">
        <v>22</v>
      </c>
      <c r="D343" s="26" t="n">
        <v>3</v>
      </c>
      <c r="E343" s="27"/>
      <c r="F343" s="27"/>
      <c r="G343" s="28"/>
    </row>
    <row r="344" customFormat="false" ht="13.8" hidden="false" customHeight="false" outlineLevel="0" collapsed="false">
      <c r="A344" s="16" t="s">
        <v>479</v>
      </c>
      <c r="B344" s="17" t="s">
        <v>187</v>
      </c>
      <c r="C344" s="17"/>
      <c r="D344" s="18"/>
      <c r="E344" s="19"/>
      <c r="F344" s="20"/>
      <c r="G344" s="21"/>
    </row>
    <row r="345" customFormat="false" ht="35.05" hidden="false" customHeight="false" outlineLevel="0" collapsed="false">
      <c r="A345" s="23" t="s">
        <v>480</v>
      </c>
      <c r="B345" s="24" t="s">
        <v>189</v>
      </c>
      <c r="C345" s="25" t="s">
        <v>14</v>
      </c>
      <c r="D345" s="26" t="n">
        <v>20</v>
      </c>
      <c r="E345" s="27"/>
      <c r="F345" s="27"/>
      <c r="G345" s="28"/>
    </row>
    <row r="346" customFormat="false" ht="24.85" hidden="false" customHeight="false" outlineLevel="0" collapsed="false">
      <c r="A346" s="23" t="s">
        <v>481</v>
      </c>
      <c r="B346" s="24" t="s">
        <v>191</v>
      </c>
      <c r="C346" s="25" t="s">
        <v>14</v>
      </c>
      <c r="D346" s="26" t="n">
        <v>12</v>
      </c>
      <c r="E346" s="27"/>
      <c r="F346" s="27"/>
      <c r="G346" s="28"/>
    </row>
    <row r="347" customFormat="false" ht="35.05" hidden="false" customHeight="false" outlineLevel="0" collapsed="false">
      <c r="A347" s="23" t="s">
        <v>482</v>
      </c>
      <c r="B347" s="24" t="s">
        <v>197</v>
      </c>
      <c r="C347" s="25" t="s">
        <v>91</v>
      </c>
      <c r="D347" s="26" t="n">
        <v>90</v>
      </c>
      <c r="E347" s="27"/>
      <c r="F347" s="27"/>
      <c r="G347" s="28"/>
    </row>
    <row r="348" customFormat="false" ht="35.05" hidden="false" customHeight="false" outlineLevel="0" collapsed="false">
      <c r="A348" s="23" t="s">
        <v>483</v>
      </c>
      <c r="B348" s="24" t="s">
        <v>407</v>
      </c>
      <c r="C348" s="25" t="s">
        <v>91</v>
      </c>
      <c r="D348" s="26" t="n">
        <v>142</v>
      </c>
      <c r="E348" s="27"/>
      <c r="F348" s="27"/>
      <c r="G348" s="28"/>
    </row>
    <row r="349" customFormat="false" ht="35.05" hidden="false" customHeight="false" outlineLevel="0" collapsed="false">
      <c r="A349" s="23" t="s">
        <v>484</v>
      </c>
      <c r="B349" s="24" t="s">
        <v>203</v>
      </c>
      <c r="C349" s="25" t="s">
        <v>91</v>
      </c>
      <c r="D349" s="26" t="n">
        <v>225.7</v>
      </c>
      <c r="E349" s="27"/>
      <c r="F349" s="27"/>
      <c r="G349" s="28"/>
    </row>
    <row r="350" customFormat="false" ht="35.05" hidden="false" customHeight="false" outlineLevel="0" collapsed="false">
      <c r="A350" s="23" t="s">
        <v>485</v>
      </c>
      <c r="B350" s="24" t="s">
        <v>207</v>
      </c>
      <c r="C350" s="25" t="s">
        <v>91</v>
      </c>
      <c r="D350" s="26" t="n">
        <v>28.2</v>
      </c>
      <c r="E350" s="27"/>
      <c r="F350" s="27"/>
      <c r="G350" s="28"/>
    </row>
    <row r="351" customFormat="false" ht="35.05" hidden="false" customHeight="false" outlineLevel="0" collapsed="false">
      <c r="A351" s="23" t="s">
        <v>486</v>
      </c>
      <c r="B351" s="24" t="s">
        <v>211</v>
      </c>
      <c r="C351" s="25" t="s">
        <v>14</v>
      </c>
      <c r="D351" s="26" t="n">
        <v>6</v>
      </c>
      <c r="E351" s="27"/>
      <c r="F351" s="27"/>
      <c r="G351" s="28"/>
    </row>
    <row r="352" customFormat="false" ht="23.85" hidden="false" customHeight="false" outlineLevel="0" collapsed="false">
      <c r="A352" s="23" t="s">
        <v>487</v>
      </c>
      <c r="B352" s="24" t="s">
        <v>213</v>
      </c>
      <c r="C352" s="25" t="s">
        <v>14</v>
      </c>
      <c r="D352" s="26" t="n">
        <v>11</v>
      </c>
      <c r="E352" s="27"/>
      <c r="F352" s="27"/>
      <c r="G352" s="28"/>
    </row>
    <row r="353" customFormat="false" ht="23.85" hidden="false" customHeight="false" outlineLevel="0" collapsed="false">
      <c r="A353" s="23" t="s">
        <v>488</v>
      </c>
      <c r="B353" s="24" t="s">
        <v>217</v>
      </c>
      <c r="C353" s="25" t="s">
        <v>14</v>
      </c>
      <c r="D353" s="26" t="n">
        <v>1</v>
      </c>
      <c r="E353" s="27"/>
      <c r="F353" s="27"/>
      <c r="G353" s="28"/>
    </row>
    <row r="354" customFormat="false" ht="23.85" hidden="false" customHeight="false" outlineLevel="0" collapsed="false">
      <c r="A354" s="23" t="s">
        <v>489</v>
      </c>
      <c r="B354" s="24" t="s">
        <v>221</v>
      </c>
      <c r="C354" s="25" t="s">
        <v>14</v>
      </c>
      <c r="D354" s="26" t="n">
        <v>5</v>
      </c>
      <c r="E354" s="27"/>
      <c r="F354" s="27"/>
      <c r="G354" s="28"/>
    </row>
    <row r="355" customFormat="false" ht="23.85" hidden="false" customHeight="false" outlineLevel="0" collapsed="false">
      <c r="A355" s="23" t="s">
        <v>490</v>
      </c>
      <c r="B355" s="24" t="s">
        <v>223</v>
      </c>
      <c r="C355" s="25" t="s">
        <v>14</v>
      </c>
      <c r="D355" s="26" t="n">
        <v>1</v>
      </c>
      <c r="E355" s="27"/>
      <c r="F355" s="27"/>
      <c r="G355" s="28"/>
    </row>
    <row r="356" customFormat="false" ht="23.85" hidden="false" customHeight="false" outlineLevel="0" collapsed="false">
      <c r="A356" s="23" t="s">
        <v>491</v>
      </c>
      <c r="B356" s="24" t="s">
        <v>225</v>
      </c>
      <c r="C356" s="25" t="s">
        <v>14</v>
      </c>
      <c r="D356" s="26" t="n">
        <v>1</v>
      </c>
      <c r="E356" s="27"/>
      <c r="F356" s="27"/>
      <c r="G356" s="28"/>
    </row>
    <row r="357" customFormat="false" ht="23.85" hidden="false" customHeight="false" outlineLevel="0" collapsed="false">
      <c r="A357" s="23" t="s">
        <v>492</v>
      </c>
      <c r="B357" s="24" t="s">
        <v>227</v>
      </c>
      <c r="C357" s="25" t="s">
        <v>14</v>
      </c>
      <c r="D357" s="26" t="n">
        <v>1</v>
      </c>
      <c r="E357" s="27"/>
      <c r="F357" s="27"/>
      <c r="G357" s="28"/>
    </row>
    <row r="358" customFormat="false" ht="35.05" hidden="false" customHeight="false" outlineLevel="0" collapsed="false">
      <c r="A358" s="23" t="s">
        <v>493</v>
      </c>
      <c r="B358" s="24" t="s">
        <v>229</v>
      </c>
      <c r="C358" s="25" t="s">
        <v>91</v>
      </c>
      <c r="D358" s="26" t="n">
        <v>133.5</v>
      </c>
      <c r="E358" s="27"/>
      <c r="F358" s="27"/>
      <c r="G358" s="28"/>
    </row>
    <row r="359" customFormat="false" ht="57.45" hidden="false" customHeight="false" outlineLevel="0" collapsed="false">
      <c r="A359" s="23" t="s">
        <v>494</v>
      </c>
      <c r="B359" s="24" t="s">
        <v>237</v>
      </c>
      <c r="C359" s="25" t="s">
        <v>14</v>
      </c>
      <c r="D359" s="26" t="n">
        <v>12</v>
      </c>
      <c r="E359" s="27"/>
      <c r="F359" s="27"/>
      <c r="G359" s="28"/>
    </row>
    <row r="360" customFormat="false" ht="46.25" hidden="false" customHeight="false" outlineLevel="0" collapsed="false">
      <c r="A360" s="23" t="s">
        <v>495</v>
      </c>
      <c r="B360" s="24" t="s">
        <v>239</v>
      </c>
      <c r="C360" s="25" t="s">
        <v>14</v>
      </c>
      <c r="D360" s="26" t="n">
        <v>2</v>
      </c>
      <c r="E360" s="27"/>
      <c r="F360" s="27"/>
      <c r="G360" s="28"/>
    </row>
    <row r="361" customFormat="false" ht="13.8" hidden="false" customHeight="false" outlineLevel="0" collapsed="false">
      <c r="A361" s="16" t="s">
        <v>496</v>
      </c>
      <c r="B361" s="17" t="s">
        <v>243</v>
      </c>
      <c r="C361" s="17"/>
      <c r="D361" s="18"/>
      <c r="E361" s="19"/>
      <c r="F361" s="20"/>
      <c r="G361" s="21"/>
    </row>
    <row r="362" customFormat="false" ht="60" hidden="false" customHeight="true" outlineLevel="0" collapsed="false">
      <c r="A362" s="23" t="s">
        <v>497</v>
      </c>
      <c r="B362" s="24" t="s">
        <v>247</v>
      </c>
      <c r="C362" s="25" t="s">
        <v>14</v>
      </c>
      <c r="D362" s="26" t="n">
        <v>2</v>
      </c>
      <c r="E362" s="27"/>
      <c r="F362" s="27"/>
      <c r="G362" s="28"/>
    </row>
    <row r="363" customFormat="false" ht="60" hidden="false" customHeight="true" outlineLevel="0" collapsed="false">
      <c r="A363" s="23" t="s">
        <v>498</v>
      </c>
      <c r="B363" s="24" t="s">
        <v>245</v>
      </c>
      <c r="C363" s="25" t="s">
        <v>14</v>
      </c>
      <c r="D363" s="26" t="n">
        <v>2</v>
      </c>
      <c r="E363" s="27"/>
      <c r="F363" s="27"/>
      <c r="G363" s="28"/>
    </row>
    <row r="364" customFormat="false" ht="24.85" hidden="false" customHeight="false" outlineLevel="0" collapsed="false">
      <c r="A364" s="23" t="s">
        <v>499</v>
      </c>
      <c r="B364" s="24" t="s">
        <v>249</v>
      </c>
      <c r="C364" s="25" t="s">
        <v>14</v>
      </c>
      <c r="D364" s="26" t="n">
        <v>3</v>
      </c>
      <c r="E364" s="27"/>
      <c r="F364" s="27"/>
      <c r="G364" s="28"/>
    </row>
    <row r="365" s="29" customFormat="true" ht="36" hidden="false" customHeight="true" outlineLevel="0" collapsed="false">
      <c r="A365" s="23" t="s">
        <v>500</v>
      </c>
      <c r="B365" s="24" t="s">
        <v>251</v>
      </c>
      <c r="C365" s="25" t="s">
        <v>22</v>
      </c>
      <c r="D365" s="26" t="n">
        <v>7.4</v>
      </c>
      <c r="E365" s="27"/>
      <c r="F365" s="27"/>
      <c r="G365" s="28"/>
      <c r="ALU365" s="0"/>
      <c r="ALV365" s="0"/>
      <c r="ALW365" s="0"/>
      <c r="ALX365" s="0"/>
      <c r="ALY365" s="0"/>
      <c r="ALZ365" s="0"/>
      <c r="AMA365" s="0"/>
      <c r="AMB365" s="0"/>
      <c r="AMC365" s="0"/>
      <c r="AMD365" s="0"/>
      <c r="AME365" s="0"/>
      <c r="AMF365" s="0"/>
      <c r="AMG365" s="0"/>
      <c r="AMH365" s="0"/>
      <c r="AMI365" s="0"/>
      <c r="AMJ365" s="0"/>
    </row>
    <row r="366" s="29" customFormat="true" ht="24.85" hidden="false" customHeight="false" outlineLevel="0" collapsed="false">
      <c r="A366" s="23" t="s">
        <v>501</v>
      </c>
      <c r="B366" s="24" t="s">
        <v>253</v>
      </c>
      <c r="C366" s="25" t="s">
        <v>22</v>
      </c>
      <c r="D366" s="26" t="n">
        <v>25.02</v>
      </c>
      <c r="E366" s="27"/>
      <c r="F366" s="27"/>
      <c r="G366" s="28"/>
      <c r="ALU366" s="0"/>
      <c r="ALV366" s="0"/>
      <c r="ALW366" s="0"/>
      <c r="ALX366" s="0"/>
      <c r="ALY366" s="0"/>
      <c r="ALZ366" s="0"/>
      <c r="AMA366" s="0"/>
      <c r="AMB366" s="0"/>
      <c r="AMC366" s="0"/>
      <c r="AMD366" s="0"/>
      <c r="AME366" s="0"/>
      <c r="AMF366" s="0"/>
      <c r="AMG366" s="0"/>
      <c r="AMH366" s="0"/>
      <c r="AMI366" s="0"/>
      <c r="AMJ366" s="0"/>
    </row>
    <row r="367" customFormat="false" ht="13.8" hidden="false" customHeight="false" outlineLevel="0" collapsed="false">
      <c r="A367" s="16" t="n">
        <v>8</v>
      </c>
      <c r="B367" s="17" t="s">
        <v>502</v>
      </c>
      <c r="C367" s="17"/>
      <c r="D367" s="18"/>
      <c r="E367" s="19"/>
      <c r="F367" s="20"/>
      <c r="G367" s="21"/>
    </row>
    <row r="368" customFormat="false" ht="13.8" hidden="false" customHeight="false" outlineLevel="0" collapsed="false">
      <c r="A368" s="16" t="s">
        <v>503</v>
      </c>
      <c r="B368" s="17" t="s">
        <v>504</v>
      </c>
      <c r="C368" s="17"/>
      <c r="D368" s="18"/>
      <c r="E368" s="19"/>
      <c r="F368" s="20"/>
      <c r="G368" s="21"/>
    </row>
    <row r="369" customFormat="false" ht="13.8" hidden="false" customHeight="false" outlineLevel="0" collapsed="false">
      <c r="A369" s="23" t="s">
        <v>505</v>
      </c>
      <c r="B369" s="24" t="s">
        <v>506</v>
      </c>
      <c r="C369" s="25" t="s">
        <v>22</v>
      </c>
      <c r="D369" s="26" t="n">
        <v>18.9</v>
      </c>
      <c r="E369" s="27"/>
      <c r="F369" s="27"/>
      <c r="G369" s="28"/>
    </row>
    <row r="370" customFormat="false" ht="13.8" hidden="false" customHeight="false" outlineLevel="0" collapsed="false">
      <c r="A370" s="23" t="s">
        <v>507</v>
      </c>
      <c r="B370" s="24" t="s">
        <v>508</v>
      </c>
      <c r="C370" s="25" t="s">
        <v>14</v>
      </c>
      <c r="D370" s="26" t="n">
        <v>461</v>
      </c>
      <c r="E370" s="27"/>
      <c r="F370" s="27"/>
      <c r="G370" s="28"/>
    </row>
    <row r="371" customFormat="false" ht="24.85" hidden="false" customHeight="false" outlineLevel="0" collapsed="false">
      <c r="A371" s="23" t="s">
        <v>509</v>
      </c>
      <c r="B371" s="24" t="s">
        <v>510</v>
      </c>
      <c r="C371" s="25" t="s">
        <v>91</v>
      </c>
      <c r="D371" s="26" t="n">
        <v>516</v>
      </c>
      <c r="E371" s="27"/>
      <c r="F371" s="27"/>
      <c r="G371" s="28"/>
    </row>
    <row r="372" customFormat="false" ht="13.8" hidden="false" customHeight="false" outlineLevel="0" collapsed="false">
      <c r="A372" s="16" t="s">
        <v>511</v>
      </c>
      <c r="B372" s="17" t="s">
        <v>512</v>
      </c>
      <c r="C372" s="17"/>
      <c r="D372" s="18"/>
      <c r="E372" s="19"/>
      <c r="F372" s="20"/>
      <c r="G372" s="21"/>
    </row>
    <row r="373" customFormat="false" ht="13.8" hidden="false" customHeight="false" outlineLevel="0" collapsed="false">
      <c r="A373" s="23" t="s">
        <v>513</v>
      </c>
      <c r="B373" s="24" t="s">
        <v>514</v>
      </c>
      <c r="C373" s="25" t="s">
        <v>22</v>
      </c>
      <c r="D373" s="26" t="n">
        <v>81</v>
      </c>
      <c r="E373" s="27"/>
      <c r="F373" s="27"/>
      <c r="G373" s="28"/>
    </row>
    <row r="374" customFormat="false" ht="13.8" hidden="false" customHeight="false" outlineLevel="0" collapsed="false">
      <c r="A374" s="23" t="s">
        <v>515</v>
      </c>
      <c r="B374" s="24" t="s">
        <v>516</v>
      </c>
      <c r="C374" s="31" t="s">
        <v>14</v>
      </c>
      <c r="D374" s="26" t="n">
        <v>72</v>
      </c>
      <c r="E374" s="27"/>
      <c r="F374" s="27"/>
      <c r="G374" s="28"/>
    </row>
    <row r="375" customFormat="false" ht="13.8" hidden="false" customHeight="false" outlineLevel="0" collapsed="false">
      <c r="A375" s="23" t="s">
        <v>517</v>
      </c>
      <c r="B375" s="24" t="s">
        <v>518</v>
      </c>
      <c r="C375" s="31" t="s">
        <v>14</v>
      </c>
      <c r="D375" s="26" t="n">
        <v>15</v>
      </c>
      <c r="E375" s="27"/>
      <c r="F375" s="27"/>
      <c r="G375" s="28"/>
    </row>
    <row r="376" customFormat="false" ht="13.8" hidden="false" customHeight="false" outlineLevel="0" collapsed="false">
      <c r="A376" s="23" t="s">
        <v>519</v>
      </c>
      <c r="B376" s="24" t="s">
        <v>520</v>
      </c>
      <c r="C376" s="31" t="s">
        <v>91</v>
      </c>
      <c r="D376" s="26" t="n">
        <v>69.64</v>
      </c>
      <c r="E376" s="27"/>
      <c r="F376" s="27"/>
      <c r="G376" s="28"/>
    </row>
    <row r="377" customFormat="false" ht="13.8" hidden="false" customHeight="false" outlineLevel="0" collapsed="false">
      <c r="A377" s="23" t="s">
        <v>521</v>
      </c>
      <c r="B377" s="24" t="s">
        <v>522</v>
      </c>
      <c r="C377" s="31" t="s">
        <v>14</v>
      </c>
      <c r="D377" s="26" t="n">
        <v>6</v>
      </c>
      <c r="E377" s="27"/>
      <c r="F377" s="27"/>
      <c r="G377" s="28"/>
    </row>
    <row r="378" customFormat="false" ht="23.85" hidden="false" customHeight="false" outlineLevel="0" collapsed="false">
      <c r="A378" s="23" t="s">
        <v>523</v>
      </c>
      <c r="B378" s="24" t="s">
        <v>524</v>
      </c>
      <c r="C378" s="31" t="s">
        <v>14</v>
      </c>
      <c r="D378" s="26" t="n">
        <v>11</v>
      </c>
      <c r="E378" s="27"/>
      <c r="F378" s="27"/>
      <c r="G378" s="28"/>
    </row>
    <row r="379" customFormat="false" ht="23.85" hidden="false" customHeight="false" outlineLevel="0" collapsed="false">
      <c r="A379" s="23" t="s">
        <v>525</v>
      </c>
      <c r="B379" s="24" t="s">
        <v>526</v>
      </c>
      <c r="C379" s="31" t="s">
        <v>91</v>
      </c>
      <c r="D379" s="26" t="n">
        <v>103.6</v>
      </c>
      <c r="E379" s="27"/>
      <c r="F379" s="27"/>
      <c r="G379" s="28"/>
    </row>
    <row r="380" customFormat="false" ht="23.85" hidden="false" customHeight="false" outlineLevel="0" collapsed="false">
      <c r="A380" s="23" t="s">
        <v>527</v>
      </c>
      <c r="B380" s="24" t="s">
        <v>528</v>
      </c>
      <c r="C380" s="31" t="s">
        <v>91</v>
      </c>
      <c r="D380" s="26" t="n">
        <v>98.33</v>
      </c>
      <c r="E380" s="27"/>
      <c r="F380" s="27"/>
      <c r="G380" s="28"/>
    </row>
    <row r="381" customFormat="false" ht="23.85" hidden="false" customHeight="false" outlineLevel="0" collapsed="false">
      <c r="A381" s="23" t="s">
        <v>529</v>
      </c>
      <c r="B381" s="24" t="s">
        <v>530</v>
      </c>
      <c r="C381" s="31" t="s">
        <v>14</v>
      </c>
      <c r="D381" s="26" t="n">
        <v>2</v>
      </c>
      <c r="E381" s="27"/>
      <c r="F381" s="27"/>
      <c r="G381" s="28"/>
    </row>
    <row r="382" customFormat="false" ht="13.8" hidden="false" customHeight="false" outlineLevel="0" collapsed="false">
      <c r="A382" s="23" t="s">
        <v>531</v>
      </c>
      <c r="B382" s="24" t="s">
        <v>532</v>
      </c>
      <c r="C382" s="31" t="s">
        <v>91</v>
      </c>
      <c r="D382" s="26" t="n">
        <v>152.2</v>
      </c>
      <c r="E382" s="27"/>
      <c r="F382" s="27"/>
      <c r="G382" s="28"/>
    </row>
    <row r="383" customFormat="false" ht="23.85" hidden="false" customHeight="false" outlineLevel="0" collapsed="false">
      <c r="A383" s="23" t="s">
        <v>533</v>
      </c>
      <c r="B383" s="24" t="s">
        <v>534</v>
      </c>
      <c r="C383" s="31" t="s">
        <v>91</v>
      </c>
      <c r="D383" s="26" t="n">
        <v>39.6</v>
      </c>
      <c r="E383" s="27"/>
      <c r="F383" s="27"/>
      <c r="G383" s="28"/>
    </row>
    <row r="384" customFormat="false" ht="23.85" hidden="false" customHeight="false" outlineLevel="0" collapsed="false">
      <c r="A384" s="23" t="s">
        <v>535</v>
      </c>
      <c r="B384" s="24" t="s">
        <v>536</v>
      </c>
      <c r="C384" s="25" t="s">
        <v>22</v>
      </c>
      <c r="D384" s="26" t="n">
        <v>591.92</v>
      </c>
      <c r="E384" s="27"/>
      <c r="F384" s="27"/>
      <c r="G384" s="28"/>
    </row>
    <row r="385" customFormat="false" ht="23.85" hidden="false" customHeight="false" outlineLevel="0" collapsed="false">
      <c r="A385" s="23" t="s">
        <v>537</v>
      </c>
      <c r="B385" s="24" t="s">
        <v>538</v>
      </c>
      <c r="C385" s="25" t="s">
        <v>22</v>
      </c>
      <c r="D385" s="26" t="n">
        <v>591.92</v>
      </c>
      <c r="E385" s="27"/>
      <c r="F385" s="27"/>
      <c r="G385" s="28"/>
    </row>
    <row r="386" customFormat="false" ht="23.85" hidden="false" customHeight="false" outlineLevel="0" collapsed="false">
      <c r="A386" s="23" t="s">
        <v>539</v>
      </c>
      <c r="B386" s="24" t="s">
        <v>540</v>
      </c>
      <c r="C386" s="31" t="s">
        <v>541</v>
      </c>
      <c r="D386" s="26" t="n">
        <f aca="false">0.25*0.15*(73.52+10+18+59.68)</f>
        <v>6.045</v>
      </c>
      <c r="E386" s="27"/>
      <c r="F386" s="27"/>
      <c r="G386" s="28"/>
    </row>
    <row r="387" customFormat="false" ht="13.8" hidden="false" customHeight="false" outlineLevel="0" collapsed="false">
      <c r="A387" s="23" t="s">
        <v>542</v>
      </c>
      <c r="B387" s="24" t="s">
        <v>543</v>
      </c>
      <c r="C387" s="31" t="s">
        <v>541</v>
      </c>
      <c r="D387" s="26" t="n">
        <f aca="false">0.25*0.25*(73.52+10+18+59.68)</f>
        <v>10.075</v>
      </c>
      <c r="E387" s="27"/>
      <c r="F387" s="27"/>
      <c r="G387" s="28"/>
    </row>
    <row r="388" customFormat="false" ht="13.8" hidden="false" customHeight="false" outlineLevel="0" collapsed="false">
      <c r="A388" s="23" t="s">
        <v>544</v>
      </c>
      <c r="B388" s="24" t="s">
        <v>545</v>
      </c>
      <c r="C388" s="31" t="s">
        <v>541</v>
      </c>
      <c r="D388" s="26" t="n">
        <f aca="false">0.15*0.15*(73.52+10+18+59.68)</f>
        <v>3.627</v>
      </c>
      <c r="E388" s="27"/>
      <c r="F388" s="27"/>
      <c r="G388" s="28"/>
    </row>
    <row r="389" customFormat="false" ht="23.85" hidden="false" customHeight="false" outlineLevel="0" collapsed="false">
      <c r="A389" s="23" t="s">
        <v>546</v>
      </c>
      <c r="B389" s="24" t="s">
        <v>547</v>
      </c>
      <c r="C389" s="31" t="s">
        <v>541</v>
      </c>
      <c r="D389" s="26" t="n">
        <v>7.13</v>
      </c>
      <c r="E389" s="27"/>
      <c r="F389" s="27"/>
      <c r="G389" s="28"/>
    </row>
    <row r="390" customFormat="false" ht="23.85" hidden="false" customHeight="false" outlineLevel="0" collapsed="false">
      <c r="A390" s="23" t="s">
        <v>548</v>
      </c>
      <c r="B390" s="24" t="s">
        <v>549</v>
      </c>
      <c r="C390" s="31" t="s">
        <v>541</v>
      </c>
      <c r="D390" s="26" t="n">
        <v>2.45</v>
      </c>
      <c r="E390" s="27"/>
      <c r="F390" s="27"/>
      <c r="G390" s="28"/>
    </row>
    <row r="391" customFormat="false" ht="23.85" hidden="false" customHeight="false" outlineLevel="0" collapsed="false">
      <c r="A391" s="23" t="s">
        <v>550</v>
      </c>
      <c r="B391" s="24" t="s">
        <v>52</v>
      </c>
      <c r="C391" s="25" t="s">
        <v>22</v>
      </c>
      <c r="D391" s="26" t="n">
        <v>340.89</v>
      </c>
      <c r="E391" s="27"/>
      <c r="F391" s="27"/>
      <c r="G391" s="28"/>
    </row>
    <row r="392" customFormat="false" ht="46.25" hidden="false" customHeight="false" outlineLevel="0" collapsed="false">
      <c r="A392" s="23" t="s">
        <v>551</v>
      </c>
      <c r="B392" s="24" t="s">
        <v>552</v>
      </c>
      <c r="C392" s="31" t="s">
        <v>91</v>
      </c>
      <c r="D392" s="26" t="n">
        <v>51.06</v>
      </c>
      <c r="E392" s="27"/>
      <c r="F392" s="27"/>
      <c r="G392" s="28"/>
    </row>
    <row r="393" customFormat="false" ht="13.8" hidden="false" customHeight="false" outlineLevel="0" collapsed="false">
      <c r="A393" s="16" t="s">
        <v>553</v>
      </c>
      <c r="B393" s="17" t="s">
        <v>554</v>
      </c>
      <c r="C393" s="17"/>
      <c r="D393" s="18"/>
      <c r="E393" s="19"/>
      <c r="F393" s="20"/>
      <c r="G393" s="21"/>
    </row>
    <row r="394" customFormat="false" ht="46.25" hidden="false" customHeight="false" outlineLevel="0" collapsed="false">
      <c r="A394" s="23" t="s">
        <v>555</v>
      </c>
      <c r="B394" s="24" t="s">
        <v>556</v>
      </c>
      <c r="C394" s="31" t="s">
        <v>91</v>
      </c>
      <c r="D394" s="26" t="n">
        <v>70</v>
      </c>
      <c r="E394" s="27"/>
      <c r="F394" s="27"/>
      <c r="G394" s="28"/>
    </row>
    <row r="395" customFormat="false" ht="57.45" hidden="false" customHeight="false" outlineLevel="0" collapsed="false">
      <c r="A395" s="23" t="s">
        <v>557</v>
      </c>
      <c r="B395" s="24" t="s">
        <v>93</v>
      </c>
      <c r="C395" s="31" t="s">
        <v>91</v>
      </c>
      <c r="D395" s="26" t="n">
        <f aca="false">29+19.32+25.2</f>
        <v>73.52</v>
      </c>
      <c r="E395" s="27"/>
      <c r="F395" s="27"/>
      <c r="G395" s="28"/>
    </row>
    <row r="396" customFormat="false" ht="57.45" hidden="false" customHeight="false" outlineLevel="0" collapsed="false">
      <c r="A396" s="23" t="s">
        <v>558</v>
      </c>
      <c r="B396" s="24" t="s">
        <v>95</v>
      </c>
      <c r="C396" s="31" t="s">
        <v>91</v>
      </c>
      <c r="D396" s="26" t="n">
        <f aca="false">4+2.9+3.1</f>
        <v>10</v>
      </c>
      <c r="E396" s="27"/>
      <c r="F396" s="27"/>
      <c r="G396" s="28"/>
    </row>
    <row r="397" customFormat="false" ht="57.45" hidden="false" customHeight="false" outlineLevel="0" collapsed="false">
      <c r="A397" s="23" t="s">
        <v>559</v>
      </c>
      <c r="B397" s="24" t="s">
        <v>275</v>
      </c>
      <c r="C397" s="31" t="s">
        <v>91</v>
      </c>
      <c r="D397" s="26" t="n">
        <f aca="false">6*3</f>
        <v>18</v>
      </c>
      <c r="E397" s="27"/>
      <c r="F397" s="27"/>
      <c r="G397" s="28"/>
    </row>
    <row r="398" customFormat="false" ht="57.45" hidden="false" customHeight="false" outlineLevel="0" collapsed="false">
      <c r="A398" s="23" t="s">
        <v>560</v>
      </c>
      <c r="B398" s="24" t="s">
        <v>90</v>
      </c>
      <c r="C398" s="31" t="s">
        <v>91</v>
      </c>
      <c r="D398" s="26" t="n">
        <f aca="false">19.5+20.83+19.35</f>
        <v>59.68</v>
      </c>
      <c r="E398" s="27"/>
      <c r="F398" s="27"/>
      <c r="G398" s="28"/>
    </row>
    <row r="399" customFormat="false" ht="35.05" hidden="false" customHeight="false" outlineLevel="0" collapsed="false">
      <c r="A399" s="23" t="s">
        <v>561</v>
      </c>
      <c r="B399" s="24" t="s">
        <v>562</v>
      </c>
      <c r="C399" s="31" t="s">
        <v>14</v>
      </c>
      <c r="D399" s="26" t="n">
        <f aca="false">3*3</f>
        <v>9</v>
      </c>
      <c r="E399" s="27"/>
      <c r="F399" s="27"/>
      <c r="G399" s="28"/>
    </row>
    <row r="400" customFormat="false" ht="35.05" hidden="false" customHeight="false" outlineLevel="0" collapsed="false">
      <c r="A400" s="23" t="s">
        <v>563</v>
      </c>
      <c r="B400" s="24" t="s">
        <v>564</v>
      </c>
      <c r="C400" s="31" t="s">
        <v>14</v>
      </c>
      <c r="D400" s="26" t="n">
        <f aca="false">1*3</f>
        <v>3</v>
      </c>
      <c r="E400" s="27"/>
      <c r="F400" s="27"/>
      <c r="G400" s="28"/>
    </row>
    <row r="401" customFormat="false" ht="35.05" hidden="false" customHeight="false" outlineLevel="0" collapsed="false">
      <c r="A401" s="23" t="s">
        <v>565</v>
      </c>
      <c r="B401" s="24" t="s">
        <v>566</v>
      </c>
      <c r="C401" s="31" t="s">
        <v>14</v>
      </c>
      <c r="D401" s="26" t="n">
        <f aca="false">4*3</f>
        <v>12</v>
      </c>
      <c r="E401" s="27"/>
      <c r="F401" s="27"/>
      <c r="G401" s="28"/>
    </row>
    <row r="402" customFormat="false" ht="46.25" hidden="false" customHeight="false" outlineLevel="0" collapsed="false">
      <c r="A402" s="23" t="s">
        <v>567</v>
      </c>
      <c r="B402" s="24" t="s">
        <v>568</v>
      </c>
      <c r="C402" s="31" t="s">
        <v>14</v>
      </c>
      <c r="D402" s="26" t="n">
        <v>6</v>
      </c>
      <c r="E402" s="27"/>
      <c r="F402" s="27"/>
      <c r="G402" s="28"/>
    </row>
    <row r="403" customFormat="false" ht="35.05" hidden="false" customHeight="false" outlineLevel="0" collapsed="false">
      <c r="A403" s="23" t="s">
        <v>569</v>
      </c>
      <c r="B403" s="24" t="s">
        <v>570</v>
      </c>
      <c r="C403" s="31" t="s">
        <v>91</v>
      </c>
      <c r="D403" s="26" t="n">
        <v>231</v>
      </c>
      <c r="E403" s="27"/>
      <c r="F403" s="27"/>
      <c r="G403" s="28"/>
    </row>
    <row r="404" customFormat="false" ht="24.85" hidden="false" customHeight="false" outlineLevel="0" collapsed="false">
      <c r="A404" s="23" t="s">
        <v>571</v>
      </c>
      <c r="B404" s="24" t="s">
        <v>572</v>
      </c>
      <c r="C404" s="31" t="s">
        <v>91</v>
      </c>
      <c r="D404" s="26" t="n">
        <f aca="false">62.32+68.84+53.8</f>
        <v>184.96</v>
      </c>
      <c r="E404" s="27"/>
      <c r="F404" s="27"/>
      <c r="G404" s="28"/>
    </row>
    <row r="405" customFormat="false" ht="57.45" hidden="false" customHeight="false" outlineLevel="0" collapsed="false">
      <c r="A405" s="23" t="s">
        <v>573</v>
      </c>
      <c r="B405" s="24" t="s">
        <v>135</v>
      </c>
      <c r="C405" s="31" t="s">
        <v>91</v>
      </c>
      <c r="D405" s="26" t="n">
        <v>96.82</v>
      </c>
      <c r="E405" s="27"/>
      <c r="F405" s="27"/>
      <c r="G405" s="28"/>
    </row>
    <row r="406" customFormat="false" ht="57.45" hidden="false" customHeight="false" outlineLevel="0" collapsed="false">
      <c r="A406" s="23" t="s">
        <v>574</v>
      </c>
      <c r="B406" s="24" t="s">
        <v>137</v>
      </c>
      <c r="C406" s="31" t="s">
        <v>91</v>
      </c>
      <c r="D406" s="26" t="n">
        <v>44.7</v>
      </c>
      <c r="E406" s="27"/>
      <c r="F406" s="27"/>
      <c r="G406" s="28"/>
    </row>
    <row r="407" customFormat="false" ht="57.45" hidden="false" customHeight="false" outlineLevel="0" collapsed="false">
      <c r="A407" s="23" t="s">
        <v>575</v>
      </c>
      <c r="B407" s="24" t="s">
        <v>576</v>
      </c>
      <c r="C407" s="31" t="s">
        <v>91</v>
      </c>
      <c r="D407" s="26" t="n">
        <v>23.04</v>
      </c>
      <c r="E407" s="27"/>
      <c r="F407" s="27"/>
      <c r="G407" s="28"/>
    </row>
    <row r="408" customFormat="false" ht="57.45" hidden="false" customHeight="false" outlineLevel="0" collapsed="false">
      <c r="A408" s="23" t="s">
        <v>577</v>
      </c>
      <c r="B408" s="24" t="s">
        <v>139</v>
      </c>
      <c r="C408" s="31" t="s">
        <v>91</v>
      </c>
      <c r="D408" s="26" t="n">
        <v>102.86</v>
      </c>
      <c r="E408" s="27"/>
      <c r="F408" s="27"/>
      <c r="G408" s="28"/>
    </row>
    <row r="409" customFormat="false" ht="24.85" hidden="false" customHeight="false" outlineLevel="0" collapsed="false">
      <c r="A409" s="23" t="s">
        <v>578</v>
      </c>
      <c r="B409" s="24" t="s">
        <v>579</v>
      </c>
      <c r="C409" s="31" t="s">
        <v>91</v>
      </c>
      <c r="D409" s="26" t="n">
        <v>160.72</v>
      </c>
      <c r="E409" s="27"/>
      <c r="F409" s="27"/>
      <c r="G409" s="28"/>
    </row>
    <row r="410" customFormat="false" ht="35.05" hidden="false" customHeight="false" outlineLevel="0" collapsed="false">
      <c r="A410" s="23" t="s">
        <v>580</v>
      </c>
      <c r="B410" s="24" t="s">
        <v>117</v>
      </c>
      <c r="C410" s="31" t="s">
        <v>14</v>
      </c>
      <c r="D410" s="26" t="n">
        <f aca="false">24+28+20</f>
        <v>72</v>
      </c>
      <c r="E410" s="27"/>
      <c r="F410" s="27"/>
      <c r="G410" s="28"/>
    </row>
    <row r="411" customFormat="false" ht="23.85" hidden="false" customHeight="false" outlineLevel="0" collapsed="false">
      <c r="A411" s="23" t="s">
        <v>581</v>
      </c>
      <c r="B411" s="24" t="s">
        <v>582</v>
      </c>
      <c r="C411" s="31" t="s">
        <v>14</v>
      </c>
      <c r="D411" s="26" t="n">
        <v>6</v>
      </c>
      <c r="E411" s="27"/>
      <c r="F411" s="27"/>
      <c r="G411" s="28"/>
    </row>
    <row r="412" customFormat="false" ht="23.85" hidden="false" customHeight="false" outlineLevel="0" collapsed="false">
      <c r="A412" s="23" t="s">
        <v>583</v>
      </c>
      <c r="B412" s="24" t="s">
        <v>584</v>
      </c>
      <c r="C412" s="31" t="s">
        <v>14</v>
      </c>
      <c r="D412" s="26" t="n">
        <v>6</v>
      </c>
      <c r="E412" s="27"/>
      <c r="F412" s="27"/>
      <c r="G412" s="28"/>
    </row>
    <row r="413" customFormat="false" ht="35.05" hidden="false" customHeight="false" outlineLevel="0" collapsed="false">
      <c r="A413" s="23" t="s">
        <v>585</v>
      </c>
      <c r="B413" s="24" t="s">
        <v>115</v>
      </c>
      <c r="C413" s="31" t="s">
        <v>14</v>
      </c>
      <c r="D413" s="26" t="n">
        <v>12</v>
      </c>
      <c r="E413" s="27"/>
      <c r="F413" s="27"/>
      <c r="G413" s="28"/>
    </row>
    <row r="414" customFormat="false" ht="34.8" hidden="false" customHeight="false" outlineLevel="0" collapsed="false">
      <c r="A414" s="23" t="s">
        <v>586</v>
      </c>
      <c r="B414" s="24" t="s">
        <v>587</v>
      </c>
      <c r="C414" s="31" t="s">
        <v>14</v>
      </c>
      <c r="D414" s="26" t="n">
        <f aca="false">8+8+8</f>
        <v>24</v>
      </c>
      <c r="E414" s="27"/>
      <c r="F414" s="27"/>
      <c r="G414" s="28"/>
    </row>
    <row r="415" customFormat="false" ht="35.05" hidden="false" customHeight="false" outlineLevel="0" collapsed="false">
      <c r="A415" s="23" t="s">
        <v>588</v>
      </c>
      <c r="B415" s="24" t="s">
        <v>589</v>
      </c>
      <c r="C415" s="31" t="s">
        <v>14</v>
      </c>
      <c r="D415" s="26" t="n">
        <v>3</v>
      </c>
      <c r="E415" s="27"/>
      <c r="F415" s="27"/>
      <c r="G415" s="28"/>
    </row>
    <row r="416" customFormat="false" ht="35.05" hidden="false" customHeight="false" outlineLevel="0" collapsed="false">
      <c r="A416" s="23" t="s">
        <v>590</v>
      </c>
      <c r="B416" s="24" t="s">
        <v>591</v>
      </c>
      <c r="C416" s="25" t="s">
        <v>22</v>
      </c>
      <c r="D416" s="26" t="n">
        <f aca="false">1.08+1.08+1.08</f>
        <v>3.24</v>
      </c>
      <c r="E416" s="27"/>
      <c r="F416" s="27"/>
      <c r="G416" s="28"/>
    </row>
    <row r="417" customFormat="false" ht="35.05" hidden="false" customHeight="false" outlineLevel="0" collapsed="false">
      <c r="A417" s="23" t="s">
        <v>592</v>
      </c>
      <c r="B417" s="24" t="s">
        <v>593</v>
      </c>
      <c r="C417" s="31" t="s">
        <v>14</v>
      </c>
      <c r="D417" s="26" t="n">
        <v>3</v>
      </c>
      <c r="E417" s="27"/>
      <c r="F417" s="27"/>
      <c r="G417" s="28"/>
    </row>
    <row r="418" customFormat="false" ht="56.7" hidden="false" customHeight="false" outlineLevel="0" collapsed="false">
      <c r="A418" s="23" t="s">
        <v>594</v>
      </c>
      <c r="B418" s="24" t="s">
        <v>595</v>
      </c>
      <c r="C418" s="31" t="s">
        <v>14</v>
      </c>
      <c r="D418" s="26" t="n">
        <v>5</v>
      </c>
      <c r="E418" s="27"/>
      <c r="F418" s="27"/>
      <c r="G418" s="28"/>
    </row>
    <row r="419" customFormat="false" ht="35.05" hidden="false" customHeight="false" outlineLevel="0" collapsed="false">
      <c r="A419" s="23" t="s">
        <v>596</v>
      </c>
      <c r="B419" s="24" t="s">
        <v>597</v>
      </c>
      <c r="C419" s="31" t="s">
        <v>541</v>
      </c>
      <c r="D419" s="26" t="n">
        <f aca="false">(3*0.1*0.25)+(2.8*0.1*0.25)</f>
        <v>0.145</v>
      </c>
      <c r="E419" s="27"/>
      <c r="F419" s="27"/>
      <c r="G419" s="28"/>
    </row>
    <row r="420" customFormat="false" ht="13.8" hidden="false" customHeight="false" outlineLevel="0" collapsed="false">
      <c r="A420" s="16" t="s">
        <v>598</v>
      </c>
      <c r="B420" s="17" t="s">
        <v>599</v>
      </c>
      <c r="C420" s="17"/>
      <c r="D420" s="18"/>
      <c r="E420" s="19"/>
      <c r="F420" s="20"/>
      <c r="G420" s="21"/>
    </row>
    <row r="421" customFormat="false" ht="24.85" hidden="false" customHeight="false" outlineLevel="0" collapsed="false">
      <c r="A421" s="23" t="s">
        <v>600</v>
      </c>
      <c r="B421" s="24" t="s">
        <v>99</v>
      </c>
      <c r="C421" s="31" t="s">
        <v>14</v>
      </c>
      <c r="D421" s="26" t="n">
        <v>54</v>
      </c>
      <c r="E421" s="27"/>
      <c r="F421" s="27"/>
      <c r="G421" s="28"/>
    </row>
    <row r="422" customFormat="false" ht="35.05" hidden="false" customHeight="false" outlineLevel="0" collapsed="false">
      <c r="A422" s="23" t="s">
        <v>601</v>
      </c>
      <c r="B422" s="24" t="s">
        <v>602</v>
      </c>
      <c r="C422" s="31" t="s">
        <v>14</v>
      </c>
      <c r="D422" s="26" t="n">
        <v>54</v>
      </c>
      <c r="E422" s="27"/>
      <c r="F422" s="27"/>
      <c r="G422" s="28"/>
    </row>
    <row r="423" customFormat="false" ht="24.85" hidden="false" customHeight="false" outlineLevel="0" collapsed="false">
      <c r="A423" s="23" t="s">
        <v>603</v>
      </c>
      <c r="B423" s="24" t="s">
        <v>604</v>
      </c>
      <c r="C423" s="31" t="s">
        <v>91</v>
      </c>
      <c r="D423" s="26" t="n">
        <f aca="false">SUM(D424:D431)-3*1.65</f>
        <v>161.95</v>
      </c>
      <c r="E423" s="27"/>
      <c r="F423" s="27"/>
      <c r="G423" s="28"/>
    </row>
    <row r="424" customFormat="false" ht="35.05" hidden="false" customHeight="false" outlineLevel="0" collapsed="false">
      <c r="A424" s="23" t="s">
        <v>605</v>
      </c>
      <c r="B424" s="24" t="s">
        <v>606</v>
      </c>
      <c r="C424" s="31" t="s">
        <v>91</v>
      </c>
      <c r="D424" s="26" t="n">
        <v>18.9</v>
      </c>
      <c r="E424" s="27"/>
      <c r="F424" s="27"/>
      <c r="G424" s="28"/>
    </row>
    <row r="425" customFormat="false" ht="35.05" hidden="false" customHeight="false" outlineLevel="0" collapsed="false">
      <c r="A425" s="23" t="s">
        <v>607</v>
      </c>
      <c r="B425" s="24" t="s">
        <v>608</v>
      </c>
      <c r="C425" s="31" t="s">
        <v>91</v>
      </c>
      <c r="D425" s="26" t="n">
        <v>17.8</v>
      </c>
      <c r="E425" s="27"/>
      <c r="F425" s="27"/>
      <c r="G425" s="28"/>
    </row>
    <row r="426" customFormat="false" ht="35.05" hidden="false" customHeight="false" outlineLevel="0" collapsed="false">
      <c r="A426" s="23" t="s">
        <v>609</v>
      </c>
      <c r="B426" s="24" t="s">
        <v>610</v>
      </c>
      <c r="C426" s="31" t="s">
        <v>91</v>
      </c>
      <c r="D426" s="26" t="n">
        <v>6.5</v>
      </c>
      <c r="E426" s="27"/>
      <c r="F426" s="27"/>
      <c r="G426" s="28"/>
    </row>
    <row r="427" customFormat="false" ht="35.05" hidden="false" customHeight="false" outlineLevel="0" collapsed="false">
      <c r="A427" s="23" t="s">
        <v>611</v>
      </c>
      <c r="B427" s="24" t="s">
        <v>612</v>
      </c>
      <c r="C427" s="31" t="s">
        <v>91</v>
      </c>
      <c r="D427" s="26" t="n">
        <v>71.3</v>
      </c>
      <c r="E427" s="27"/>
      <c r="F427" s="27"/>
      <c r="G427" s="28"/>
    </row>
    <row r="428" customFormat="false" ht="35.05" hidden="false" customHeight="false" outlineLevel="0" collapsed="false">
      <c r="A428" s="23" t="s">
        <v>613</v>
      </c>
      <c r="B428" s="24" t="s">
        <v>614</v>
      </c>
      <c r="C428" s="31" t="s">
        <v>91</v>
      </c>
      <c r="D428" s="26" t="n">
        <v>37.3</v>
      </c>
      <c r="E428" s="27"/>
      <c r="F428" s="27"/>
      <c r="G428" s="28"/>
    </row>
    <row r="429" customFormat="false" ht="35.05" hidden="false" customHeight="false" outlineLevel="0" collapsed="false">
      <c r="A429" s="23" t="s">
        <v>615</v>
      </c>
      <c r="B429" s="24" t="s">
        <v>616</v>
      </c>
      <c r="C429" s="31" t="s">
        <v>91</v>
      </c>
      <c r="D429" s="26" t="n">
        <v>5.3</v>
      </c>
      <c r="E429" s="27"/>
      <c r="F429" s="27"/>
      <c r="G429" s="28"/>
    </row>
    <row r="430" customFormat="false" ht="35.05" hidden="false" customHeight="false" outlineLevel="0" collapsed="false">
      <c r="A430" s="23" t="s">
        <v>617</v>
      </c>
      <c r="B430" s="24" t="s">
        <v>618</v>
      </c>
      <c r="C430" s="31" t="s">
        <v>91</v>
      </c>
      <c r="D430" s="26" t="n">
        <v>4.9</v>
      </c>
      <c r="E430" s="27"/>
      <c r="F430" s="27"/>
      <c r="G430" s="28"/>
    </row>
    <row r="431" customFormat="false" ht="35.05" hidden="false" customHeight="false" outlineLevel="0" collapsed="false">
      <c r="A431" s="23" t="s">
        <v>619</v>
      </c>
      <c r="B431" s="24" t="s">
        <v>620</v>
      </c>
      <c r="C431" s="31" t="s">
        <v>91</v>
      </c>
      <c r="D431" s="26" t="n">
        <v>4.9</v>
      </c>
      <c r="E431" s="27"/>
      <c r="F431" s="27"/>
      <c r="G431" s="28"/>
    </row>
    <row r="432" customFormat="false" ht="35.05" hidden="false" customHeight="false" outlineLevel="0" collapsed="false">
      <c r="A432" s="23" t="s">
        <v>621</v>
      </c>
      <c r="B432" s="24" t="s">
        <v>205</v>
      </c>
      <c r="C432" s="31" t="s">
        <v>91</v>
      </c>
      <c r="D432" s="26" t="n">
        <f aca="false">581+323.6+422</f>
        <v>1326.6</v>
      </c>
      <c r="E432" s="27"/>
      <c r="F432" s="27"/>
      <c r="G432" s="28"/>
    </row>
    <row r="433" customFormat="false" ht="57.45" hidden="false" customHeight="false" outlineLevel="0" collapsed="false">
      <c r="A433" s="23" t="s">
        <v>622</v>
      </c>
      <c r="B433" s="24" t="s">
        <v>623</v>
      </c>
      <c r="C433" s="31" t="s">
        <v>91</v>
      </c>
      <c r="D433" s="26" t="n">
        <v>65</v>
      </c>
      <c r="E433" s="27"/>
      <c r="F433" s="27"/>
      <c r="G433" s="28"/>
    </row>
    <row r="434" customFormat="false" ht="57.45" hidden="false" customHeight="false" outlineLevel="0" collapsed="false">
      <c r="A434" s="23" t="s">
        <v>624</v>
      </c>
      <c r="B434" s="24" t="s">
        <v>625</v>
      </c>
      <c r="C434" s="31" t="s">
        <v>91</v>
      </c>
      <c r="D434" s="26" t="n">
        <v>75</v>
      </c>
      <c r="E434" s="27"/>
      <c r="F434" s="27"/>
      <c r="G434" s="28"/>
    </row>
    <row r="435" customFormat="false" ht="57.45" hidden="false" customHeight="false" outlineLevel="0" collapsed="false">
      <c r="A435" s="23" t="s">
        <v>626</v>
      </c>
      <c r="B435" s="24" t="s">
        <v>627</v>
      </c>
      <c r="C435" s="31" t="s">
        <v>91</v>
      </c>
      <c r="D435" s="26" t="n">
        <v>100</v>
      </c>
      <c r="E435" s="27"/>
      <c r="F435" s="27"/>
      <c r="G435" s="28"/>
    </row>
    <row r="436" customFormat="false" ht="57.45" hidden="false" customHeight="false" outlineLevel="0" collapsed="false">
      <c r="A436" s="23" t="s">
        <v>628</v>
      </c>
      <c r="B436" s="24" t="s">
        <v>629</v>
      </c>
      <c r="C436" s="31" t="s">
        <v>91</v>
      </c>
      <c r="D436" s="26" t="n">
        <f aca="false">65*4</f>
        <v>260</v>
      </c>
      <c r="E436" s="27"/>
      <c r="F436" s="27"/>
      <c r="G436" s="28"/>
    </row>
    <row r="437" customFormat="false" ht="57.45" hidden="false" customHeight="false" outlineLevel="0" collapsed="false">
      <c r="A437" s="23" t="s">
        <v>630</v>
      </c>
      <c r="B437" s="24" t="s">
        <v>631</v>
      </c>
      <c r="C437" s="31" t="s">
        <v>91</v>
      </c>
      <c r="D437" s="26" t="n">
        <f aca="false">75*4</f>
        <v>300</v>
      </c>
      <c r="E437" s="27"/>
      <c r="F437" s="27"/>
      <c r="G437" s="28"/>
    </row>
    <row r="438" customFormat="false" ht="57.45" hidden="false" customHeight="false" outlineLevel="0" collapsed="false">
      <c r="A438" s="23" t="s">
        <v>632</v>
      </c>
      <c r="B438" s="24" t="s">
        <v>633</v>
      </c>
      <c r="C438" s="31" t="s">
        <v>91</v>
      </c>
      <c r="D438" s="26" t="n">
        <f aca="false">100*4</f>
        <v>400</v>
      </c>
      <c r="E438" s="27"/>
      <c r="F438" s="27"/>
      <c r="G438" s="28"/>
    </row>
    <row r="439" customFormat="false" ht="46.25" hidden="false" customHeight="false" outlineLevel="0" collapsed="false">
      <c r="A439" s="23" t="s">
        <v>634</v>
      </c>
      <c r="B439" s="24" t="s">
        <v>635</v>
      </c>
      <c r="C439" s="31" t="s">
        <v>541</v>
      </c>
      <c r="D439" s="26" t="n">
        <f aca="false">1.65*0.2*0.2*3</f>
        <v>0.198</v>
      </c>
      <c r="E439" s="27"/>
      <c r="F439" s="27"/>
      <c r="G439" s="28"/>
    </row>
    <row r="440" customFormat="false" ht="57.45" hidden="false" customHeight="false" outlineLevel="0" collapsed="false">
      <c r="A440" s="23" t="s">
        <v>636</v>
      </c>
      <c r="B440" s="24" t="s">
        <v>637</v>
      </c>
      <c r="C440" s="31" t="s">
        <v>14</v>
      </c>
      <c r="D440" s="26" t="n">
        <v>1</v>
      </c>
      <c r="E440" s="27"/>
      <c r="F440" s="27"/>
      <c r="G440" s="28"/>
    </row>
    <row r="441" customFormat="false" ht="57.45" hidden="false" customHeight="false" outlineLevel="0" collapsed="false">
      <c r="A441" s="23" t="s">
        <v>638</v>
      </c>
      <c r="B441" s="24" t="s">
        <v>639</v>
      </c>
      <c r="C441" s="31" t="s">
        <v>14</v>
      </c>
      <c r="D441" s="26" t="n">
        <v>1</v>
      </c>
      <c r="E441" s="27"/>
      <c r="F441" s="27"/>
      <c r="G441" s="28"/>
    </row>
    <row r="442" customFormat="false" ht="57.45" hidden="false" customHeight="false" outlineLevel="0" collapsed="false">
      <c r="A442" s="23" t="s">
        <v>640</v>
      </c>
      <c r="B442" s="24" t="s">
        <v>641</v>
      </c>
      <c r="C442" s="31" t="s">
        <v>14</v>
      </c>
      <c r="D442" s="26" t="n">
        <v>1</v>
      </c>
      <c r="E442" s="27"/>
      <c r="F442" s="27"/>
      <c r="G442" s="28"/>
    </row>
    <row r="443" customFormat="false" ht="46.25" hidden="false" customHeight="false" outlineLevel="0" collapsed="false">
      <c r="A443" s="23" t="s">
        <v>642</v>
      </c>
      <c r="B443" s="24" t="s">
        <v>643</v>
      </c>
      <c r="C443" s="31" t="s">
        <v>14</v>
      </c>
      <c r="D443" s="26" t="n">
        <v>12</v>
      </c>
      <c r="E443" s="27"/>
      <c r="F443" s="27"/>
      <c r="G443" s="28"/>
    </row>
    <row r="444" customFormat="false" ht="46.25" hidden="false" customHeight="false" outlineLevel="0" collapsed="false">
      <c r="A444" s="23" t="s">
        <v>644</v>
      </c>
      <c r="B444" s="24" t="s">
        <v>645</v>
      </c>
      <c r="C444" s="31" t="s">
        <v>14</v>
      </c>
      <c r="D444" s="26" t="n">
        <v>1</v>
      </c>
      <c r="E444" s="27"/>
      <c r="F444" s="27"/>
      <c r="G444" s="28"/>
    </row>
    <row r="445" customFormat="false" ht="46.25" hidden="false" customHeight="false" outlineLevel="0" collapsed="false">
      <c r="A445" s="23" t="s">
        <v>646</v>
      </c>
      <c r="B445" s="24" t="s">
        <v>647</v>
      </c>
      <c r="C445" s="31" t="s">
        <v>14</v>
      </c>
      <c r="D445" s="26" t="n">
        <v>1</v>
      </c>
      <c r="E445" s="27"/>
      <c r="F445" s="27"/>
      <c r="G445" s="28"/>
    </row>
    <row r="446" customFormat="false" ht="46.25" hidden="false" customHeight="false" outlineLevel="0" collapsed="false">
      <c r="A446" s="23" t="s">
        <v>648</v>
      </c>
      <c r="B446" s="24" t="s">
        <v>649</v>
      </c>
      <c r="C446" s="31" t="s">
        <v>14</v>
      </c>
      <c r="D446" s="26" t="n">
        <v>1</v>
      </c>
      <c r="E446" s="27"/>
      <c r="F446" s="27"/>
      <c r="G446" s="28"/>
    </row>
    <row r="447" customFormat="false" ht="46.25" hidden="false" customHeight="false" outlineLevel="0" collapsed="false">
      <c r="A447" s="23" t="s">
        <v>650</v>
      </c>
      <c r="B447" s="24" t="s">
        <v>651</v>
      </c>
      <c r="C447" s="31" t="s">
        <v>91</v>
      </c>
      <c r="D447" s="26" t="n">
        <v>8.7</v>
      </c>
      <c r="E447" s="27"/>
      <c r="F447" s="27"/>
      <c r="G447" s="28"/>
    </row>
    <row r="448" customFormat="false" ht="57.45" hidden="false" customHeight="false" outlineLevel="0" collapsed="false">
      <c r="A448" s="23" t="s">
        <v>652</v>
      </c>
      <c r="B448" s="24" t="s">
        <v>653</v>
      </c>
      <c r="C448" s="31" t="s">
        <v>91</v>
      </c>
      <c r="D448" s="26" t="n">
        <f aca="false">1.26+1.08+0.22</f>
        <v>2.56</v>
      </c>
      <c r="E448" s="27"/>
      <c r="F448" s="27"/>
      <c r="G448" s="28"/>
    </row>
    <row r="449" customFormat="false" ht="35.05" hidden="false" customHeight="false" outlineLevel="0" collapsed="false">
      <c r="A449" s="23" t="s">
        <v>654</v>
      </c>
      <c r="B449" s="24" t="s">
        <v>655</v>
      </c>
      <c r="C449" s="31" t="s">
        <v>91</v>
      </c>
      <c r="D449" s="26" t="n">
        <v>20.42</v>
      </c>
      <c r="E449" s="27"/>
      <c r="F449" s="27"/>
      <c r="G449" s="28"/>
    </row>
    <row r="450" customFormat="false" ht="13.8" hidden="false" customHeight="false" outlineLevel="0" collapsed="false">
      <c r="A450" s="16" t="s">
        <v>656</v>
      </c>
      <c r="B450" s="17" t="s">
        <v>657</v>
      </c>
      <c r="C450" s="17"/>
      <c r="D450" s="18"/>
      <c r="E450" s="19"/>
      <c r="F450" s="20"/>
      <c r="G450" s="21"/>
    </row>
    <row r="451" customFormat="false" ht="46.25" hidden="false" customHeight="false" outlineLevel="0" collapsed="false">
      <c r="A451" s="23" t="s">
        <v>658</v>
      </c>
      <c r="B451" s="24" t="s">
        <v>659</v>
      </c>
      <c r="C451" s="31" t="s">
        <v>14</v>
      </c>
      <c r="D451" s="26" t="n">
        <v>11</v>
      </c>
      <c r="E451" s="27"/>
      <c r="F451" s="27"/>
      <c r="G451" s="28"/>
    </row>
    <row r="452" customFormat="false" ht="35.05" hidden="false" customHeight="false" outlineLevel="0" collapsed="false">
      <c r="A452" s="23" t="s">
        <v>660</v>
      </c>
      <c r="B452" s="24" t="s">
        <v>661</v>
      </c>
      <c r="C452" s="31" t="s">
        <v>14</v>
      </c>
      <c r="D452" s="26" t="n">
        <v>2</v>
      </c>
      <c r="E452" s="27"/>
      <c r="F452" s="27"/>
      <c r="G452" s="28"/>
    </row>
    <row r="453" customFormat="false" ht="24.85" hidden="false" customHeight="false" outlineLevel="0" collapsed="false">
      <c r="A453" s="23" t="s">
        <v>662</v>
      </c>
      <c r="B453" s="24" t="s">
        <v>663</v>
      </c>
      <c r="C453" s="31" t="s">
        <v>14</v>
      </c>
      <c r="D453" s="26" t="n">
        <v>1</v>
      </c>
      <c r="E453" s="27"/>
      <c r="F453" s="27"/>
      <c r="G453" s="28"/>
    </row>
    <row r="454" customFormat="false" ht="13.8" hidden="false" customHeight="false" outlineLevel="0" collapsed="false">
      <c r="A454" s="16" t="s">
        <v>664</v>
      </c>
      <c r="B454" s="17" t="s">
        <v>665</v>
      </c>
      <c r="C454" s="17"/>
      <c r="D454" s="18"/>
      <c r="E454" s="19"/>
      <c r="F454" s="20"/>
      <c r="G454" s="21"/>
    </row>
    <row r="455" customFormat="false" ht="34.8" hidden="false" customHeight="false" outlineLevel="0" collapsed="false">
      <c r="A455" s="23" t="s">
        <v>666</v>
      </c>
      <c r="B455" s="24" t="s">
        <v>169</v>
      </c>
      <c r="C455" s="25" t="s">
        <v>22</v>
      </c>
      <c r="D455" s="26" t="n">
        <v>646.54</v>
      </c>
      <c r="E455" s="27"/>
      <c r="F455" s="27"/>
      <c r="G455" s="28"/>
    </row>
    <row r="456" customFormat="false" ht="13.8" hidden="false" customHeight="false" outlineLevel="0" collapsed="false">
      <c r="A456" s="16" t="s">
        <v>667</v>
      </c>
      <c r="B456" s="17" t="s">
        <v>668</v>
      </c>
      <c r="C456" s="17"/>
      <c r="D456" s="18"/>
      <c r="E456" s="19"/>
      <c r="F456" s="20"/>
      <c r="G456" s="21"/>
    </row>
    <row r="457" customFormat="false" ht="69.65" hidden="false" customHeight="false" outlineLevel="0" collapsed="false">
      <c r="A457" s="23" t="s">
        <v>669</v>
      </c>
      <c r="B457" s="24" t="s">
        <v>670</v>
      </c>
      <c r="C457" s="25" t="s">
        <v>22</v>
      </c>
      <c r="D457" s="26" t="n">
        <v>387.84</v>
      </c>
      <c r="E457" s="27"/>
      <c r="F457" s="27"/>
      <c r="G457" s="28"/>
    </row>
    <row r="458" customFormat="false" ht="46.25" hidden="false" customHeight="false" outlineLevel="0" collapsed="false">
      <c r="A458" s="23" t="s">
        <v>671</v>
      </c>
      <c r="B458" s="24" t="s">
        <v>672</v>
      </c>
      <c r="C458" s="25" t="s">
        <v>22</v>
      </c>
      <c r="D458" s="26" t="n">
        <v>340.89</v>
      </c>
      <c r="E458" s="27"/>
      <c r="F458" s="27"/>
      <c r="G458" s="28"/>
    </row>
    <row r="459" customFormat="false" ht="13.8" hidden="false" customHeight="false" outlineLevel="0" collapsed="false">
      <c r="A459" s="23" t="s">
        <v>673</v>
      </c>
      <c r="B459" s="24" t="s">
        <v>674</v>
      </c>
      <c r="C459" s="25" t="s">
        <v>22</v>
      </c>
      <c r="D459" s="26" t="n">
        <v>340.89</v>
      </c>
      <c r="E459" s="27"/>
      <c r="F459" s="27"/>
      <c r="G459" s="28"/>
    </row>
    <row r="460" customFormat="false" ht="35.05" hidden="false" customHeight="false" outlineLevel="0" collapsed="false">
      <c r="A460" s="23" t="s">
        <v>675</v>
      </c>
      <c r="B460" s="24" t="s">
        <v>676</v>
      </c>
      <c r="C460" s="25" t="s">
        <v>22</v>
      </c>
      <c r="D460" s="26" t="n">
        <v>259.86</v>
      </c>
      <c r="E460" s="27"/>
      <c r="F460" s="27"/>
      <c r="G460" s="28"/>
    </row>
    <row r="461" customFormat="false" ht="23.85" hidden="false" customHeight="false" outlineLevel="0" collapsed="false">
      <c r="A461" s="23" t="s">
        <v>677</v>
      </c>
      <c r="B461" s="24" t="s">
        <v>678</v>
      </c>
      <c r="C461" s="25" t="s">
        <v>22</v>
      </c>
      <c r="D461" s="26" t="n">
        <v>591.92</v>
      </c>
      <c r="E461" s="27"/>
      <c r="F461" s="27"/>
      <c r="G461" s="28"/>
    </row>
    <row r="462" customFormat="false" ht="23.85" hidden="false" customHeight="false" outlineLevel="0" collapsed="false">
      <c r="A462" s="23" t="s">
        <v>679</v>
      </c>
      <c r="B462" s="24" t="s">
        <v>680</v>
      </c>
      <c r="C462" s="25" t="s">
        <v>22</v>
      </c>
      <c r="D462" s="26" t="n">
        <v>378.31</v>
      </c>
      <c r="E462" s="27"/>
      <c r="F462" s="27"/>
      <c r="G462" s="28"/>
    </row>
    <row r="463" customFormat="false" ht="23.85" hidden="false" customHeight="false" outlineLevel="0" collapsed="false">
      <c r="A463" s="23" t="s">
        <v>681</v>
      </c>
      <c r="B463" s="24" t="s">
        <v>682</v>
      </c>
      <c r="C463" s="25" t="s">
        <v>22</v>
      </c>
      <c r="D463" s="26" t="n">
        <v>591.92</v>
      </c>
      <c r="E463" s="27"/>
      <c r="F463" s="27"/>
      <c r="G463" s="28"/>
    </row>
    <row r="464" customFormat="false" ht="23.85" hidden="false" customHeight="false" outlineLevel="0" collapsed="false">
      <c r="A464" s="23" t="s">
        <v>683</v>
      </c>
      <c r="B464" s="24" t="s">
        <v>167</v>
      </c>
      <c r="C464" s="25" t="s">
        <v>22</v>
      </c>
      <c r="D464" s="26" t="n">
        <v>591.92</v>
      </c>
      <c r="E464" s="27"/>
      <c r="F464" s="27"/>
      <c r="G464" s="28"/>
    </row>
    <row r="465" customFormat="false" ht="35.05" hidden="false" customHeight="false" outlineLevel="0" collapsed="false">
      <c r="A465" s="23" t="s">
        <v>684</v>
      </c>
      <c r="B465" s="24" t="s">
        <v>685</v>
      </c>
      <c r="C465" s="31" t="s">
        <v>91</v>
      </c>
      <c r="D465" s="26" t="n">
        <v>68.25</v>
      </c>
      <c r="E465" s="27"/>
      <c r="F465" s="27"/>
      <c r="G465" s="28"/>
    </row>
    <row r="466" customFormat="false" ht="24.85" hidden="false" customHeight="false" outlineLevel="0" collapsed="false">
      <c r="A466" s="23" t="s">
        <v>686</v>
      </c>
      <c r="B466" s="24" t="s">
        <v>687</v>
      </c>
      <c r="C466" s="25" t="s">
        <v>22</v>
      </c>
      <c r="D466" s="26" t="n">
        <v>2.19</v>
      </c>
      <c r="E466" s="27"/>
      <c r="F466" s="27"/>
      <c r="G466" s="28"/>
    </row>
    <row r="467" customFormat="false" ht="13.8" hidden="false" customHeight="false" outlineLevel="0" collapsed="false">
      <c r="A467" s="16" t="s">
        <v>688</v>
      </c>
      <c r="B467" s="17" t="s">
        <v>689</v>
      </c>
      <c r="C467" s="17"/>
      <c r="D467" s="18"/>
      <c r="E467" s="19"/>
      <c r="F467" s="20"/>
      <c r="G467" s="21"/>
    </row>
    <row r="468" customFormat="false" ht="24.85" hidden="false" customHeight="false" outlineLevel="0" collapsed="false">
      <c r="A468" s="23" t="s">
        <v>690</v>
      </c>
      <c r="B468" s="24" t="s">
        <v>691</v>
      </c>
      <c r="C468" s="25" t="s">
        <v>22</v>
      </c>
      <c r="D468" s="26" t="n">
        <f aca="false">2*1.25*1</f>
        <v>2.5</v>
      </c>
      <c r="E468" s="27"/>
      <c r="F468" s="27"/>
      <c r="G468" s="28"/>
    </row>
    <row r="469" customFormat="false" ht="13.8" hidden="false" customHeight="false" outlineLevel="0" collapsed="false">
      <c r="A469" s="16" t="s">
        <v>692</v>
      </c>
      <c r="B469" s="17" t="s">
        <v>693</v>
      </c>
      <c r="C469" s="17"/>
      <c r="D469" s="18"/>
      <c r="E469" s="19"/>
      <c r="F469" s="20"/>
      <c r="G469" s="21"/>
    </row>
    <row r="470" customFormat="false" ht="46.25" hidden="false" customHeight="false" outlineLevel="0" collapsed="false">
      <c r="A470" s="23" t="s">
        <v>694</v>
      </c>
      <c r="B470" s="24" t="s">
        <v>695</v>
      </c>
      <c r="C470" s="25" t="s">
        <v>22</v>
      </c>
      <c r="D470" s="32" t="n">
        <v>126</v>
      </c>
      <c r="E470" s="27"/>
      <c r="F470" s="27"/>
      <c r="G470" s="28"/>
    </row>
    <row r="471" customFormat="false" ht="13.8" hidden="false" customHeight="false" outlineLevel="0" collapsed="false">
      <c r="A471" s="16" t="s">
        <v>696</v>
      </c>
      <c r="B471" s="17" t="s">
        <v>697</v>
      </c>
      <c r="C471" s="17"/>
      <c r="D471" s="18"/>
      <c r="E471" s="19"/>
      <c r="F471" s="20"/>
      <c r="G471" s="21"/>
    </row>
    <row r="472" customFormat="false" ht="35.05" hidden="false" customHeight="false" outlineLevel="0" collapsed="false">
      <c r="A472" s="23" t="s">
        <v>698</v>
      </c>
      <c r="B472" s="24" t="s">
        <v>251</v>
      </c>
      <c r="C472" s="25" t="s">
        <v>22</v>
      </c>
      <c r="D472" s="32" t="n">
        <v>142.8</v>
      </c>
      <c r="E472" s="27"/>
      <c r="F472" s="27"/>
      <c r="G472" s="28"/>
    </row>
    <row r="473" customFormat="false" ht="35.05" hidden="false" customHeight="false" outlineLevel="0" collapsed="false">
      <c r="A473" s="23" t="s">
        <v>699</v>
      </c>
      <c r="B473" s="24" t="s">
        <v>700</v>
      </c>
      <c r="C473" s="25" t="s">
        <v>22</v>
      </c>
      <c r="D473" s="32" t="n">
        <v>11.96</v>
      </c>
      <c r="E473" s="27"/>
      <c r="F473" s="27"/>
      <c r="G473" s="28"/>
    </row>
    <row r="474" customFormat="false" ht="24.85" hidden="false" customHeight="false" outlineLevel="0" collapsed="false">
      <c r="A474" s="23" t="s">
        <v>701</v>
      </c>
      <c r="B474" s="24" t="s">
        <v>702</v>
      </c>
      <c r="C474" s="25" t="s">
        <v>22</v>
      </c>
      <c r="D474" s="32" t="n">
        <v>1.8</v>
      </c>
      <c r="E474" s="27"/>
      <c r="F474" s="27"/>
      <c r="G474" s="28"/>
    </row>
    <row r="475" customFormat="false" ht="35.05" hidden="false" customHeight="false" outlineLevel="0" collapsed="false">
      <c r="A475" s="23" t="s">
        <v>703</v>
      </c>
      <c r="B475" s="24" t="s">
        <v>704</v>
      </c>
      <c r="C475" s="31" t="s">
        <v>91</v>
      </c>
      <c r="D475" s="32" t="n">
        <f aca="false">1.6*3</f>
        <v>4.8</v>
      </c>
      <c r="E475" s="27"/>
      <c r="F475" s="27"/>
      <c r="G475" s="28"/>
    </row>
    <row r="476" customFormat="false" ht="35.05" hidden="false" customHeight="false" outlineLevel="0" collapsed="false">
      <c r="A476" s="23" t="s">
        <v>705</v>
      </c>
      <c r="B476" s="24" t="s">
        <v>706</v>
      </c>
      <c r="C476" s="31" t="s">
        <v>91</v>
      </c>
      <c r="D476" s="32" t="n">
        <v>5.7</v>
      </c>
      <c r="E476" s="27"/>
      <c r="F476" s="27"/>
      <c r="G476" s="28"/>
    </row>
    <row r="477" customFormat="false" ht="13.8" hidden="false" customHeight="false" outlineLevel="0" collapsed="false">
      <c r="A477" s="16" t="s">
        <v>707</v>
      </c>
      <c r="B477" s="17" t="s">
        <v>708</v>
      </c>
      <c r="C477" s="17"/>
      <c r="D477" s="18"/>
      <c r="E477" s="19"/>
      <c r="F477" s="20"/>
      <c r="G477" s="21"/>
    </row>
    <row r="478" customFormat="false" ht="35.05" hidden="false" customHeight="false" outlineLevel="0" collapsed="false">
      <c r="A478" s="23" t="s">
        <v>709</v>
      </c>
      <c r="B478" s="24" t="s">
        <v>710</v>
      </c>
      <c r="C478" s="31" t="s">
        <v>14</v>
      </c>
      <c r="D478" s="32" t="n">
        <v>30</v>
      </c>
      <c r="E478" s="27"/>
      <c r="F478" s="27"/>
      <c r="G478" s="28"/>
    </row>
    <row r="479" customFormat="false" ht="35.05" hidden="false" customHeight="false" outlineLevel="0" collapsed="false">
      <c r="A479" s="23" t="s">
        <v>711</v>
      </c>
      <c r="B479" s="24" t="s">
        <v>712</v>
      </c>
      <c r="C479" s="31" t="s">
        <v>14</v>
      </c>
      <c r="D479" s="32" t="n">
        <v>30</v>
      </c>
      <c r="E479" s="27"/>
      <c r="F479" s="27"/>
      <c r="G479" s="28"/>
    </row>
    <row r="480" customFormat="false" ht="24.85" hidden="false" customHeight="false" outlineLevel="0" collapsed="false">
      <c r="A480" s="23" t="s">
        <v>713</v>
      </c>
      <c r="B480" s="24" t="s">
        <v>714</v>
      </c>
      <c r="C480" s="31" t="s">
        <v>14</v>
      </c>
      <c r="D480" s="32" t="n">
        <v>72</v>
      </c>
      <c r="E480" s="27"/>
      <c r="F480" s="27"/>
      <c r="G480" s="28"/>
    </row>
    <row r="481" customFormat="false" ht="35.05" hidden="false" customHeight="false" outlineLevel="0" collapsed="false">
      <c r="A481" s="23" t="s">
        <v>715</v>
      </c>
      <c r="B481" s="24" t="s">
        <v>157</v>
      </c>
      <c r="C481" s="31" t="s">
        <v>14</v>
      </c>
      <c r="D481" s="32" t="n">
        <f aca="false">6+4+6</f>
        <v>16</v>
      </c>
      <c r="E481" s="27"/>
      <c r="F481" s="27"/>
      <c r="G481" s="28"/>
    </row>
    <row r="482" customFormat="false" ht="23.85" hidden="false" customHeight="false" outlineLevel="0" collapsed="false">
      <c r="A482" s="23" t="s">
        <v>716</v>
      </c>
      <c r="B482" s="24" t="s">
        <v>717</v>
      </c>
      <c r="C482" s="31" t="s">
        <v>14</v>
      </c>
      <c r="D482" s="32" t="n">
        <f aca="false">3*3</f>
        <v>9</v>
      </c>
      <c r="E482" s="27"/>
      <c r="F482" s="27"/>
      <c r="G482" s="28"/>
    </row>
    <row r="483" customFormat="false" ht="23.85" hidden="false" customHeight="false" outlineLevel="0" collapsed="false">
      <c r="A483" s="23" t="s">
        <v>718</v>
      </c>
      <c r="B483" s="24" t="s">
        <v>719</v>
      </c>
      <c r="C483" s="25" t="s">
        <v>22</v>
      </c>
      <c r="D483" s="32" t="n">
        <v>12.69</v>
      </c>
      <c r="E483" s="27"/>
      <c r="F483" s="27"/>
      <c r="G483" s="28"/>
    </row>
    <row r="484" customFormat="false" ht="23.85" hidden="false" customHeight="false" outlineLevel="0" collapsed="false">
      <c r="A484" s="23" t="s">
        <v>720</v>
      </c>
      <c r="B484" s="24" t="s">
        <v>721</v>
      </c>
      <c r="C484" s="31" t="s">
        <v>14</v>
      </c>
      <c r="D484" s="32" t="n">
        <v>3</v>
      </c>
      <c r="E484" s="27"/>
      <c r="F484" s="27"/>
      <c r="G484" s="28"/>
    </row>
    <row r="485" customFormat="false" ht="23.85" hidden="false" customHeight="false" outlineLevel="0" collapsed="false">
      <c r="A485" s="23" t="s">
        <v>722</v>
      </c>
      <c r="B485" s="24" t="s">
        <v>723</v>
      </c>
      <c r="C485" s="31" t="s">
        <v>14</v>
      </c>
      <c r="D485" s="32" t="n">
        <v>18</v>
      </c>
      <c r="E485" s="27"/>
      <c r="F485" s="27"/>
      <c r="G485" s="28"/>
    </row>
    <row r="486" customFormat="false" ht="13.8" hidden="false" customHeight="false" outlineLevel="0" collapsed="false">
      <c r="A486" s="16" t="n">
        <v>9</v>
      </c>
      <c r="B486" s="17" t="s">
        <v>724</v>
      </c>
      <c r="C486" s="17"/>
      <c r="D486" s="18"/>
      <c r="E486" s="19"/>
      <c r="F486" s="20"/>
      <c r="G486" s="21"/>
    </row>
    <row r="487" customFormat="false" ht="13.8" hidden="false" customHeight="false" outlineLevel="0" collapsed="false">
      <c r="A487" s="33" t="s">
        <v>725</v>
      </c>
      <c r="B487" s="24" t="s">
        <v>726</v>
      </c>
      <c r="C487" s="34" t="s">
        <v>14</v>
      </c>
      <c r="D487" s="35" t="n">
        <v>1</v>
      </c>
      <c r="E487" s="36"/>
      <c r="F487" s="36"/>
      <c r="G487" s="37"/>
    </row>
    <row r="488" customFormat="false" ht="13.8" hidden="false" customHeight="false" outlineLevel="0" collapsed="false">
      <c r="A488" s="33" t="s">
        <v>727</v>
      </c>
      <c r="B488" s="38" t="s">
        <v>728</v>
      </c>
      <c r="C488" s="34" t="s">
        <v>22</v>
      </c>
      <c r="D488" s="35" t="n">
        <v>1285.67</v>
      </c>
      <c r="E488" s="36"/>
      <c r="F488" s="36"/>
      <c r="G488" s="37"/>
    </row>
    <row r="489" customFormat="false" ht="13.8" hidden="false" customHeight="false" outlineLevel="0" collapsed="false">
      <c r="A489" s="33" t="s">
        <v>729</v>
      </c>
      <c r="B489" s="39" t="s">
        <v>730</v>
      </c>
      <c r="C489" s="40" t="s">
        <v>22</v>
      </c>
      <c r="D489" s="41" t="n">
        <v>1285.67</v>
      </c>
      <c r="E489" s="42"/>
      <c r="F489" s="42"/>
      <c r="G489" s="43"/>
    </row>
    <row r="490" customFormat="false" ht="14.25" hidden="false" customHeight="true" outlineLevel="0" collapsed="false">
      <c r="A490" s="44"/>
      <c r="B490" s="45"/>
      <c r="C490" s="46" t="s">
        <v>731</v>
      </c>
      <c r="D490" s="46"/>
      <c r="E490" s="47"/>
      <c r="F490" s="47"/>
      <c r="G490" s="47"/>
    </row>
    <row r="491" customFormat="false" ht="14.25" hidden="false" customHeight="true" outlineLevel="0" collapsed="false">
      <c r="A491" s="44"/>
      <c r="B491" s="45"/>
      <c r="C491" s="48" t="s">
        <v>732</v>
      </c>
      <c r="D491" s="48"/>
      <c r="E491" s="49"/>
      <c r="F491" s="49"/>
      <c r="G491" s="49"/>
    </row>
    <row r="492" customFormat="false" ht="14.25" hidden="false" customHeight="true" outlineLevel="0" collapsed="false">
      <c r="A492" s="44"/>
      <c r="B492" s="45"/>
      <c r="C492" s="50"/>
      <c r="D492" s="50"/>
      <c r="E492" s="51"/>
      <c r="F492" s="51"/>
      <c r="G492" s="51"/>
    </row>
    <row r="495" s="53" customFormat="true" ht="13.8" hidden="false" customHeight="false" outlineLevel="0" collapsed="false">
      <c r="A495" s="52"/>
      <c r="D495" s="54"/>
      <c r="E495" s="55"/>
      <c r="F495" s="55"/>
      <c r="G495" s="55"/>
      <c r="ALU495" s="0"/>
      <c r="ALV495" s="0"/>
      <c r="ALW495" s="0"/>
      <c r="ALX495" s="0"/>
      <c r="ALY495" s="0"/>
      <c r="ALZ495" s="0"/>
      <c r="AMA495" s="0"/>
      <c r="AMB495" s="0"/>
      <c r="AMC495" s="0"/>
      <c r="AMD495" s="0"/>
      <c r="AME495" s="0"/>
      <c r="AMF495" s="0"/>
      <c r="AMG495" s="0"/>
      <c r="AMH495" s="0"/>
      <c r="AMI495" s="0"/>
      <c r="AMJ495" s="0"/>
    </row>
    <row r="496" s="53" customFormat="true" ht="13.8" hidden="false" customHeight="false" outlineLevel="0" collapsed="false">
      <c r="A496" s="56"/>
      <c r="D496" s="54"/>
      <c r="E496" s="55"/>
      <c r="F496" s="55"/>
      <c r="G496" s="55"/>
      <c r="ALU496" s="0"/>
      <c r="ALV496" s="0"/>
      <c r="ALW496" s="0"/>
      <c r="ALX496" s="0"/>
      <c r="ALY496" s="0"/>
      <c r="ALZ496" s="0"/>
      <c r="AMA496" s="0"/>
      <c r="AMB496" s="0"/>
      <c r="AMC496" s="0"/>
      <c r="AMD496" s="0"/>
      <c r="AME496" s="0"/>
      <c r="AMF496" s="0"/>
      <c r="AMG496" s="0"/>
      <c r="AMH496" s="0"/>
      <c r="AMI496" s="0"/>
      <c r="AMJ496" s="0"/>
    </row>
    <row r="497" s="53" customFormat="true" ht="13.8" hidden="false" customHeight="false" outlineLevel="0" collapsed="false">
      <c r="A497" s="56"/>
      <c r="D497" s="54"/>
      <c r="E497" s="55"/>
      <c r="F497" s="55"/>
      <c r="G497" s="55"/>
      <c r="ALU497" s="0"/>
      <c r="ALV497" s="0"/>
      <c r="ALW497" s="0"/>
      <c r="ALX497" s="0"/>
      <c r="ALY497" s="0"/>
      <c r="ALZ497" s="0"/>
      <c r="AMA497" s="0"/>
      <c r="AMB497" s="0"/>
      <c r="AMC497" s="0"/>
      <c r="AMD497" s="0"/>
      <c r="AME497" s="0"/>
      <c r="AMF497" s="0"/>
      <c r="AMG497" s="0"/>
      <c r="AMH497" s="0"/>
      <c r="AMI497" s="0"/>
      <c r="AMJ497" s="0"/>
    </row>
  </sheetData>
  <mergeCells count="7">
    <mergeCell ref="A2:G2"/>
    <mergeCell ref="C490:D490"/>
    <mergeCell ref="E490:G490"/>
    <mergeCell ref="C491:D491"/>
    <mergeCell ref="E491:G491"/>
    <mergeCell ref="C492:D492"/>
    <mergeCell ref="E492:G492"/>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5894</TotalTime>
  <Application>LibreOffice/7.3.4.2$Windows_X86_64 LibreOffice_project/728fec16bd5f605073805c3c9e7c4212a0120dc5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2022-07-18T22:10:55Z</dcterms:created>
  <dc:creator>axlsx</dc:creator>
  <dc:description/>
  <dc:language>pt-BR</dc:language>
  <cp:lastModifiedBy/>
  <cp:lastPrinted>2023-04-12T15:49:55Z</cp:lastPrinted>
  <dcterms:modified xsi:type="dcterms:W3CDTF">2023-04-12T15:50:56Z</dcterms:modified>
  <cp:revision>139</cp:revision>
  <dc:subject/>
  <dc:title/>
</cp:coreProperties>
</file>

<file path=docProps/custom.xml><?xml version="1.0" encoding="utf-8"?>
<Properties xmlns="http://schemas.openxmlformats.org/officeDocument/2006/custom-properties" xmlns:vt="http://schemas.openxmlformats.org/officeDocument/2006/docPropsVTypes"/>
</file>